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5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6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7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8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9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10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11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12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3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4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5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6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7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8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3.xml" ContentType="application/vnd.openxmlformats-officedocument.drawing+xml"/>
  <Override PartName="/xl/charts/chart19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20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theme/themeOverride1.xml" ContentType="application/vnd.openxmlformats-officedocument.themeOverride+xml"/>
  <Override PartName="/xl/charts/chart21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2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5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6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7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8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9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30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31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32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33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4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drawings/drawing4.xml" ContentType="application/vnd.openxmlformats-officedocument.drawing+xml"/>
  <Override PartName="/xl/charts/chart35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6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7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8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9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40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41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42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43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4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45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6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7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8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9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50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51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52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53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charts/chart54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charts/chart55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odd\AppData\Local\Box\Box Edit\Documents\AsNHQ7jvNkOShjdxnGAkuQ==\"/>
    </mc:Choice>
  </mc:AlternateContent>
  <xr:revisionPtr revIDLastSave="0" documentId="13_ncr:1_{EB7FA095-6BA6-441D-B3FE-4042F37C268D}" xr6:coauthVersionLast="45" xr6:coauthVersionMax="45" xr10:uidLastSave="{00000000-0000-0000-0000-000000000000}"/>
  <bookViews>
    <workbookView xWindow="-120" yWindow="-120" windowWidth="29040" windowHeight="15840" activeTab="2" xr2:uid="{8E4CFF8F-B57C-CE42-8DB6-D2E8E79F75AE}"/>
  </bookViews>
  <sheets>
    <sheet name="He, HeHe, Circumcoronene" sheetId="7" r:id="rId1"/>
    <sheet name="He+CircC Z + W + A + X + Y" sheetId="5" r:id="rId2"/>
    <sheet name="Z-A-W  A-M" sheetId="6" r:id="rId3"/>
    <sheet name="He+He+Circ" sheetId="8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6" i="8" l="1"/>
  <c r="F5" i="8"/>
  <c r="F14" i="8"/>
  <c r="Q5" i="6" l="1"/>
  <c r="P5" i="6"/>
  <c r="L35" i="6" l="1"/>
  <c r="L34" i="6"/>
  <c r="L33" i="6"/>
  <c r="L32" i="6"/>
  <c r="L31" i="6"/>
  <c r="L30" i="6"/>
  <c r="L29" i="6"/>
  <c r="L28" i="6"/>
  <c r="L27" i="6"/>
  <c r="L26" i="6"/>
  <c r="L25" i="6"/>
  <c r="L24" i="6"/>
  <c r="L23" i="6"/>
  <c r="L22" i="6"/>
  <c r="L21" i="6"/>
  <c r="L20" i="6"/>
  <c r="L19" i="6"/>
  <c r="L18" i="6"/>
  <c r="L17" i="6"/>
  <c r="L16" i="6"/>
  <c r="L15" i="6"/>
  <c r="AK26" i="6"/>
  <c r="AK25" i="6"/>
  <c r="AK24" i="6"/>
  <c r="AK23" i="6"/>
  <c r="AK22" i="6"/>
  <c r="AK21" i="6"/>
  <c r="AK20" i="6"/>
  <c r="AK19" i="6"/>
  <c r="AK18" i="6"/>
  <c r="AK17" i="6"/>
  <c r="AK16" i="6"/>
  <c r="AJ36" i="6"/>
  <c r="AJ35" i="6"/>
  <c r="AJ34" i="6"/>
  <c r="AJ33" i="6"/>
  <c r="AJ32" i="6"/>
  <c r="AJ31" i="6"/>
  <c r="K35" i="6"/>
  <c r="K34" i="6"/>
  <c r="K33" i="6"/>
  <c r="K32" i="6"/>
  <c r="K31" i="6"/>
  <c r="K30" i="6"/>
  <c r="K29" i="6"/>
  <c r="K28" i="6"/>
  <c r="K27" i="6"/>
  <c r="K26" i="6"/>
  <c r="K25" i="6"/>
  <c r="K24" i="6"/>
  <c r="K23" i="6"/>
  <c r="K22" i="6"/>
  <c r="K21" i="6"/>
  <c r="K20" i="6"/>
  <c r="K19" i="6"/>
  <c r="K18" i="6"/>
  <c r="K17" i="6"/>
  <c r="K16" i="6"/>
  <c r="K15" i="6"/>
  <c r="D11" i="7"/>
  <c r="C11" i="7"/>
  <c r="CF38" i="8" l="1"/>
  <c r="BU40" i="8" l="1"/>
  <c r="BI41" i="8" l="1"/>
  <c r="AO39" i="8" l="1"/>
  <c r="F11" i="8" s="1"/>
  <c r="AX40" i="8"/>
  <c r="AG45" i="8"/>
  <c r="F16" i="8" s="1"/>
  <c r="X42" i="8" l="1"/>
  <c r="F12" i="8" s="1"/>
  <c r="E41" i="8"/>
  <c r="N41" i="8"/>
  <c r="AI22" i="6"/>
  <c r="AI25" i="6" l="1"/>
  <c r="AH28" i="6"/>
  <c r="AI26" i="6"/>
  <c r="AI24" i="6"/>
  <c r="AI23" i="6"/>
  <c r="AI21" i="6"/>
  <c r="AI20" i="6"/>
  <c r="AI19" i="6"/>
  <c r="AI18" i="6"/>
  <c r="AI17" i="6"/>
  <c r="AI16" i="6"/>
  <c r="AI28" i="6" l="1"/>
  <c r="AL111" i="6"/>
  <c r="AK111" i="6"/>
  <c r="AL105" i="6"/>
  <c r="AK105" i="6"/>
  <c r="AL89" i="6"/>
  <c r="AK89" i="6"/>
  <c r="AL84" i="6"/>
  <c r="AK84" i="6"/>
  <c r="AL134" i="6"/>
  <c r="AK134" i="6"/>
  <c r="AL129" i="6"/>
  <c r="AK129" i="6"/>
  <c r="AL99" i="6"/>
  <c r="AL79" i="6"/>
  <c r="AK79" i="6"/>
  <c r="AL122" i="6"/>
  <c r="AK122" i="6"/>
  <c r="AK99" i="6"/>
  <c r="U15" i="6" l="1"/>
  <c r="U19" i="6" l="1"/>
  <c r="V27" i="6"/>
  <c r="U31" i="6"/>
  <c r="V15" i="6"/>
  <c r="V19" i="6"/>
  <c r="U27" i="6"/>
  <c r="V23" i="6"/>
  <c r="V31" i="6"/>
  <c r="U35" i="6"/>
  <c r="U23" i="6"/>
  <c r="V35" i="6"/>
  <c r="N34" i="6"/>
  <c r="P34" i="6" s="1"/>
  <c r="U34" i="6" s="1"/>
  <c r="P22" i="6"/>
  <c r="U22" i="6" s="1"/>
  <c r="P21" i="6"/>
  <c r="U21" i="6" s="1"/>
  <c r="P20" i="6"/>
  <c r="P18" i="6"/>
  <c r="U18" i="6" s="1"/>
  <c r="P17" i="6"/>
  <c r="U17" i="6" s="1"/>
  <c r="P16" i="6"/>
  <c r="C123" i="5" l="1"/>
  <c r="B120" i="5" a="1"/>
  <c r="V22" i="6"/>
  <c r="V18" i="6"/>
  <c r="V34" i="6"/>
  <c r="V20" i="6"/>
  <c r="U20" i="6"/>
  <c r="V16" i="6"/>
  <c r="U16" i="6"/>
  <c r="V17" i="6"/>
  <c r="V21" i="6"/>
  <c r="N33" i="6"/>
  <c r="B120" i="5" l="1"/>
  <c r="C121" i="5"/>
  <c r="C122" i="5"/>
  <c r="N32" i="6"/>
  <c r="P33" i="6"/>
  <c r="V33" i="6" l="1"/>
  <c r="U33" i="6"/>
  <c r="N30" i="6"/>
  <c r="P32" i="6"/>
  <c r="J27" i="6" l="1"/>
  <c r="I27" i="6"/>
  <c r="I33" i="6"/>
  <c r="J33" i="6"/>
  <c r="J24" i="6"/>
  <c r="I24" i="6"/>
  <c r="J34" i="6"/>
  <c r="I34" i="6"/>
  <c r="J18" i="6"/>
  <c r="I18" i="6"/>
  <c r="I21" i="6"/>
  <c r="J21" i="6"/>
  <c r="J20" i="6"/>
  <c r="I20" i="6"/>
  <c r="I23" i="6"/>
  <c r="J23" i="6"/>
  <c r="I30" i="6"/>
  <c r="J30" i="6"/>
  <c r="I17" i="6"/>
  <c r="J17" i="6"/>
  <c r="J16" i="6"/>
  <c r="I16" i="6"/>
  <c r="J19" i="6"/>
  <c r="I19" i="6"/>
  <c r="J26" i="6"/>
  <c r="I26" i="6"/>
  <c r="I29" i="6"/>
  <c r="J29" i="6"/>
  <c r="U32" i="6"/>
  <c r="V32" i="6"/>
  <c r="I35" i="6"/>
  <c r="J35" i="6"/>
  <c r="J28" i="6"/>
  <c r="I28" i="6"/>
  <c r="J31" i="6"/>
  <c r="I31" i="6"/>
  <c r="J15" i="6"/>
  <c r="I15" i="6"/>
  <c r="I22" i="6"/>
  <c r="J22" i="6"/>
  <c r="I25" i="6"/>
  <c r="J25" i="6"/>
  <c r="J32" i="6"/>
  <c r="I32" i="6"/>
  <c r="N29" i="6"/>
  <c r="P30" i="6"/>
  <c r="V30" i="6" l="1"/>
  <c r="U30" i="6"/>
  <c r="P29" i="6"/>
  <c r="N28" i="6"/>
  <c r="P28" i="6" s="1"/>
  <c r="U28" i="6" l="1"/>
  <c r="V28" i="6"/>
  <c r="V29" i="6"/>
  <c r="U29" i="6"/>
  <c r="D123" i="5" l="1"/>
  <c r="J139" i="5"/>
  <c r="J140" i="5"/>
  <c r="AE141" i="5"/>
  <c r="O141" i="5" s="1"/>
  <c r="J141" i="5"/>
  <c r="N141" i="5" s="1"/>
  <c r="B205" i="5" a="1"/>
  <c r="B138" i="5" a="1"/>
  <c r="B171" i="5" a="1"/>
  <c r="AE140" i="5" l="1"/>
  <c r="AE139" i="5"/>
  <c r="B171" i="5"/>
  <c r="B138" i="5"/>
  <c r="B205" i="5"/>
  <c r="D122" i="5" s="1"/>
  <c r="O140" i="5" l="1"/>
  <c r="N140" i="5"/>
  <c r="D121" i="5"/>
  <c r="N139" i="5" l="1"/>
  <c r="O139" i="5"/>
</calcChain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haredStrings.xml><?xml version="1.0" encoding="utf-8"?>
<sst xmlns="http://schemas.openxmlformats.org/spreadsheetml/2006/main" count="255" uniqueCount="92">
  <si>
    <t>MP2/6-31++G(d,3p)</t>
  </si>
  <si>
    <t>He</t>
  </si>
  <si>
    <t>z0</t>
  </si>
  <si>
    <t>U0</t>
  </si>
  <si>
    <t>Utable</t>
  </si>
  <si>
    <t>x1</t>
  </si>
  <si>
    <t>x0</t>
  </si>
  <si>
    <t>x2</t>
  </si>
  <si>
    <t>delta vs Z</t>
  </si>
  <si>
    <t>Z</t>
  </si>
  <si>
    <t>A</t>
  </si>
  <si>
    <t>W</t>
  </si>
  <si>
    <t>y0</t>
  </si>
  <si>
    <t>lambda</t>
  </si>
  <si>
    <t>R</t>
  </si>
  <si>
    <t>Z0</t>
  </si>
  <si>
    <t>E</t>
  </si>
  <si>
    <t>E (const Z0)</t>
  </si>
  <si>
    <t>E (varying Z0)</t>
  </si>
  <si>
    <t>Min @ R =</t>
  </si>
  <si>
    <t xml:space="preserve">R_Z = </t>
  </si>
  <si>
    <t>Max @ R =</t>
  </si>
  <si>
    <t xml:space="preserve">R_A = </t>
  </si>
  <si>
    <t>Lin Shift</t>
  </si>
  <si>
    <t>Quad Shift</t>
  </si>
  <si>
    <t>M</t>
  </si>
  <si>
    <t>Uo</t>
  </si>
  <si>
    <t>M'</t>
  </si>
  <si>
    <t>safe to ignore any z0 difference at M</t>
  </si>
  <si>
    <t>E Quad radial shift</t>
  </si>
  <si>
    <t>Delta E (M-A)</t>
  </si>
  <si>
    <t>ZW</t>
  </si>
  <si>
    <t>z</t>
  </si>
  <si>
    <t>ZX</t>
  </si>
  <si>
    <t>ZY</t>
  </si>
  <si>
    <t>ZX-X</t>
  </si>
  <si>
    <t>X</t>
  </si>
  <si>
    <t>HeHe@D</t>
  </si>
  <si>
    <t>ZW-W</t>
  </si>
  <si>
    <t>Y</t>
  </si>
  <si>
    <t>W0W3</t>
  </si>
  <si>
    <t>W0W2</t>
  </si>
  <si>
    <t>W0W1</t>
  </si>
  <si>
    <t>WY</t>
  </si>
  <si>
    <t>W0W1-W</t>
  </si>
  <si>
    <t>W0W2-W</t>
  </si>
  <si>
    <t>W0W3-W</t>
  </si>
  <si>
    <t>ZY-Y</t>
  </si>
  <si>
    <t>WY-Y</t>
  </si>
  <si>
    <t>WX</t>
  </si>
  <si>
    <t>WX-X</t>
  </si>
  <si>
    <t>XY</t>
  </si>
  <si>
    <t>XY-Y</t>
  </si>
  <si>
    <t>MP2/6-31++G(d,p)</t>
  </si>
  <si>
    <t>Circumcoronene</t>
  </si>
  <si>
    <t>r</t>
  </si>
  <si>
    <t>CCSD(T)/6-31++G(d,3p)</t>
  </si>
  <si>
    <t xml:space="preserve">U_HeHe </t>
  </si>
  <si>
    <t>CCSD(T)/6-31++G(d,p)</t>
  </si>
  <si>
    <t>r0</t>
  </si>
  <si>
    <t>epsilon</t>
  </si>
  <si>
    <t>sigma (U=0)</t>
  </si>
  <si>
    <t>r0/2^(1/6)</t>
  </si>
  <si>
    <t>d^2U/dr^2 (r0)</t>
  </si>
  <si>
    <t>U(r)</t>
  </si>
  <si>
    <t>U_HeHe (r)</t>
  </si>
  <si>
    <r>
      <rPr>
        <b/>
        <i/>
        <sz val="12"/>
        <color theme="1"/>
        <rFont val="Calibri"/>
        <family val="2"/>
        <scheme val="minor"/>
      </rPr>
      <t>z</t>
    </r>
    <r>
      <rPr>
        <b/>
        <sz val="12"/>
        <color theme="1"/>
        <rFont val="Calibri"/>
        <family val="2"/>
        <scheme val="minor"/>
      </rPr>
      <t xml:space="preserve"> (Å)</t>
    </r>
  </si>
  <si>
    <t>Center</t>
  </si>
  <si>
    <t>Atom</t>
  </si>
  <si>
    <t>Bond</t>
  </si>
  <si>
    <t>d^2U/dz^2</t>
  </si>
  <si>
    <t>Circumcoronene + He</t>
  </si>
  <si>
    <t>Here we adjust Z all the time to interpolate between the values for Z--&gt;A--&gt;W</t>
  </si>
  <si>
    <t>Here we keep Z constant (within the neighborhoods of Z, W)</t>
  </si>
  <si>
    <t>Best results:</t>
  </si>
  <si>
    <t>delta UAZ</t>
  </si>
  <si>
    <t>quad. corr.</t>
  </si>
  <si>
    <t>d^2U/dr^2</t>
  </si>
  <si>
    <t>d^2U/dy^2</t>
  </si>
  <si>
    <t>cos min_max</t>
  </si>
  <si>
    <t>steele</t>
  </si>
  <si>
    <t>Fit to Steele's potential</t>
  </si>
  <si>
    <t>Z-&gt;A</t>
  </si>
  <si>
    <t>prefactor</t>
  </si>
  <si>
    <t>A-&gt;M</t>
  </si>
  <si>
    <t>Pair</t>
  </si>
  <si>
    <t>distance</t>
  </si>
  <si>
    <t>UHeHe</t>
  </si>
  <si>
    <t>Uads</t>
  </si>
  <si>
    <t>6-31++G(d,3p)</t>
  </si>
  <si>
    <t>delta UMA</t>
  </si>
  <si>
    <t>no corr.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</si>
</sst>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0.0000000000000"/>
    <numFmt numFmtId="165" formatCode="0.0000000000000E+00"/>
    <numFmt numFmtId="166" formatCode="0.0"/>
    <numFmt numFmtId="167" formatCode="0.000"/>
    <numFmt numFmtId="168" formatCode="0.000000"/>
    <numFmt numFmtId="169" formatCode="0.00000"/>
    <numFmt numFmtId="170" formatCode="0.0000"/>
  </numFmts>
  <fonts count="21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12"/>
      <color rgb="FFFF0000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u/>
      <sz val="12"/>
      <color rgb="FF000000"/>
      <name val="Calibri"/>
      <family val="2"/>
      <scheme val="minor"/>
    </font>
    <font>
      <b/>
      <sz val="12"/>
      <color theme="1"/>
      <name val="Helvetica"/>
      <family val="2"/>
    </font>
    <font>
      <u/>
      <sz val="12"/>
      <color theme="10"/>
      <name val="Calibri"/>
      <family val="2"/>
      <scheme val="minor"/>
    </font>
    <font>
      <b/>
      <sz val="12"/>
      <color theme="10"/>
      <name val="Calibri"/>
      <family val="2"/>
      <scheme val="minor"/>
    </font>
    <font>
      <sz val="12"/>
      <color theme="1"/>
      <name val="Helvetica"/>
      <family val="2"/>
    </font>
    <font>
      <sz val="12"/>
      <color theme="1"/>
      <name val="Calibri"/>
      <family val="2"/>
    </font>
    <font>
      <b/>
      <u/>
      <sz val="18"/>
      <color theme="1"/>
      <name val="Calibri"/>
      <family val="2"/>
      <scheme val="minor"/>
    </font>
    <font>
      <u/>
      <sz val="12"/>
      <color rgb="FFFF0000"/>
      <name val="Calibri"/>
      <family val="2"/>
      <scheme val="minor"/>
    </font>
    <font>
      <b/>
      <i/>
      <sz val="11"/>
      <color rgb="FFFF0000"/>
      <name val="Calibri"/>
      <family val="2"/>
      <scheme val="minor"/>
    </font>
    <font>
      <sz val="12"/>
      <color rgb="FF00B050"/>
      <name val="Calibri"/>
      <family val="2"/>
      <scheme val="minor"/>
    </font>
    <font>
      <b/>
      <i/>
      <sz val="12"/>
      <color rgb="FF00B050"/>
      <name val="Calibri"/>
      <family val="2"/>
      <scheme val="minor"/>
    </font>
    <font>
      <b/>
      <u/>
      <sz val="12"/>
      <color rgb="FF00B05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9" tint="0.59999389629810485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1" fillId="0" borderId="0" applyNumberFormat="0" applyFill="0" applyBorder="0" applyAlignment="0" applyProtection="0"/>
  </cellStyleXfs>
  <cellXfs count="181">
    <xf numFmtId="0" fontId="0" fillId="0" borderId="0" xfId="0"/>
    <xf numFmtId="0" fontId="0" fillId="2" borderId="0" xfId="0" applyFill="1"/>
    <xf numFmtId="0" fontId="1" fillId="0" borderId="0" xfId="0" applyFont="1" applyAlignment="1">
      <alignment horizontal="center"/>
    </xf>
    <xf numFmtId="11" fontId="0" fillId="0" borderId="0" xfId="0" applyNumberFormat="1"/>
    <xf numFmtId="0" fontId="1" fillId="0" borderId="0" xfId="0" applyFont="1"/>
    <xf numFmtId="164" fontId="0" fillId="0" borderId="0" xfId="0" applyNumberFormat="1"/>
    <xf numFmtId="2" fontId="0" fillId="0" borderId="0" xfId="0" applyNumberFormat="1"/>
    <xf numFmtId="2" fontId="2" fillId="0" borderId="0" xfId="0" applyNumberFormat="1" applyFont="1" applyAlignment="1">
      <alignment horizontal="center" vertical="center"/>
    </xf>
    <xf numFmtId="0" fontId="3" fillId="2" borderId="1" xfId="0" applyFont="1" applyFill="1" applyBorder="1"/>
    <xf numFmtId="0" fontId="0" fillId="2" borderId="3" xfId="0" applyFill="1" applyBorder="1"/>
    <xf numFmtId="2" fontId="0" fillId="0" borderId="4" xfId="0" applyNumberFormat="1" applyBorder="1"/>
    <xf numFmtId="0" fontId="0" fillId="2" borderId="5" xfId="0" applyFill="1" applyBorder="1"/>
    <xf numFmtId="0" fontId="0" fillId="0" borderId="6" xfId="0" applyBorder="1"/>
    <xf numFmtId="0" fontId="5" fillId="0" borderId="0" xfId="0" applyFont="1"/>
    <xf numFmtId="0" fontId="6" fillId="0" borderId="0" xfId="0" applyFont="1"/>
    <xf numFmtId="165" fontId="0" fillId="0" borderId="0" xfId="0" applyNumberFormat="1"/>
    <xf numFmtId="0" fontId="7" fillId="0" borderId="0" xfId="0" applyFont="1"/>
    <xf numFmtId="2" fontId="1" fillId="0" borderId="0" xfId="0" applyNumberFormat="1" applyFont="1" applyAlignment="1">
      <alignment horizontal="right"/>
    </xf>
    <xf numFmtId="2" fontId="0" fillId="0" borderId="0" xfId="0" applyNumberFormat="1" applyAlignment="1">
      <alignment horizontal="center"/>
    </xf>
    <xf numFmtId="2" fontId="4" fillId="0" borderId="0" xfId="0" applyNumberFormat="1" applyFont="1"/>
    <xf numFmtId="2" fontId="1" fillId="0" borderId="0" xfId="0" applyNumberFormat="1" applyFont="1"/>
    <xf numFmtId="2" fontId="1" fillId="0" borderId="0" xfId="0" applyNumberFormat="1" applyFont="1" applyAlignment="1">
      <alignment horizontal="center"/>
    </xf>
    <xf numFmtId="0" fontId="1" fillId="2" borderId="0" xfId="0" applyFont="1" applyFill="1" applyAlignment="1">
      <alignment horizontal="center"/>
    </xf>
    <xf numFmtId="0" fontId="1" fillId="3" borderId="0" xfId="0" applyFont="1" applyFill="1" applyAlignment="1">
      <alignment horizontal="center"/>
    </xf>
    <xf numFmtId="0" fontId="0" fillId="0" borderId="0" xfId="0" applyAlignment="1">
      <alignment horizontal="center"/>
    </xf>
    <xf numFmtId="0" fontId="0" fillId="4" borderId="0" xfId="0" applyFill="1"/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4" borderId="10" xfId="0" applyFill="1" applyBorder="1"/>
    <xf numFmtId="0" fontId="0" fillId="4" borderId="0" xfId="0" applyFill="1" applyBorder="1"/>
    <xf numFmtId="0" fontId="0" fillId="4" borderId="11" xfId="0" applyFill="1" applyBorder="1"/>
    <xf numFmtId="0" fontId="1" fillId="3" borderId="10" xfId="0" applyFont="1" applyFill="1" applyBorder="1" applyAlignment="1">
      <alignment horizontal="center"/>
    </xf>
    <xf numFmtId="2" fontId="1" fillId="3" borderId="0" xfId="0" applyNumberFormat="1" applyFont="1" applyFill="1" applyBorder="1"/>
    <xf numFmtId="0" fontId="0" fillId="0" borderId="11" xfId="0" applyBorder="1"/>
    <xf numFmtId="0" fontId="1" fillId="3" borderId="7" xfId="0" applyFont="1" applyFill="1" applyBorder="1" applyAlignment="1">
      <alignment horizontal="center"/>
    </xf>
    <xf numFmtId="0" fontId="0" fillId="0" borderId="9" xfId="0" applyBorder="1"/>
    <xf numFmtId="2" fontId="3" fillId="3" borderId="0" xfId="0" applyNumberFormat="1" applyFont="1" applyFill="1" applyBorder="1"/>
    <xf numFmtId="2" fontId="0" fillId="0" borderId="11" xfId="0" applyNumberFormat="1" applyBorder="1"/>
    <xf numFmtId="0" fontId="1" fillId="2" borderId="7" xfId="0" applyFont="1" applyFill="1" applyBorder="1" applyAlignment="1">
      <alignment horizontal="center"/>
    </xf>
    <xf numFmtId="166" fontId="1" fillId="2" borderId="8" xfId="0" applyNumberFormat="1" applyFont="1" applyFill="1" applyBorder="1"/>
    <xf numFmtId="2" fontId="0" fillId="0" borderId="9" xfId="0" applyNumberFormat="1" applyBorder="1"/>
    <xf numFmtId="2" fontId="1" fillId="0" borderId="11" xfId="0" applyNumberFormat="1" applyFont="1" applyBorder="1"/>
    <xf numFmtId="2" fontId="1" fillId="0" borderId="9" xfId="0" applyNumberFormat="1" applyFont="1" applyBorder="1"/>
    <xf numFmtId="0" fontId="1" fillId="2" borderId="1" xfId="0" applyFont="1" applyFill="1" applyBorder="1" applyAlignment="1">
      <alignment horizontal="center"/>
    </xf>
    <xf numFmtId="2" fontId="3" fillId="0" borderId="11" xfId="0" applyNumberFormat="1" applyFont="1" applyBorder="1" applyAlignment="1">
      <alignment horizontal="right"/>
    </xf>
    <xf numFmtId="0" fontId="2" fillId="0" borderId="0" xfId="0" applyFont="1" applyAlignment="1">
      <alignment horizontal="right"/>
    </xf>
    <xf numFmtId="2" fontId="0" fillId="2" borderId="0" xfId="0" applyNumberFormat="1" applyFill="1"/>
    <xf numFmtId="165" fontId="0" fillId="2" borderId="0" xfId="0" applyNumberFormat="1" applyFill="1"/>
    <xf numFmtId="0" fontId="8" fillId="0" borderId="0" xfId="0" applyFont="1"/>
    <xf numFmtId="167" fontId="8" fillId="0" borderId="0" xfId="0" applyNumberFormat="1" applyFont="1"/>
    <xf numFmtId="168" fontId="8" fillId="0" borderId="0" xfId="0" applyNumberFormat="1" applyFont="1"/>
    <xf numFmtId="0" fontId="9" fillId="0" borderId="0" xfId="0" applyFont="1"/>
    <xf numFmtId="0" fontId="6" fillId="0" borderId="0" xfId="0" applyFont="1" applyAlignment="1">
      <alignment horizontal="center"/>
    </xf>
    <xf numFmtId="165" fontId="0" fillId="0" borderId="0" xfId="0" applyNumberFormat="1" applyFill="1"/>
    <xf numFmtId="166" fontId="0" fillId="0" borderId="0" xfId="0" applyNumberFormat="1"/>
    <xf numFmtId="0" fontId="1" fillId="4" borderId="0" xfId="0" applyFont="1" applyFill="1"/>
    <xf numFmtId="0" fontId="8" fillId="2" borderId="0" xfId="0" applyFont="1" applyFill="1"/>
    <xf numFmtId="0" fontId="6" fillId="2" borderId="0" xfId="0" applyFont="1" applyFill="1"/>
    <xf numFmtId="2" fontId="0" fillId="0" borderId="0" xfId="0" applyNumberFormat="1" applyFill="1"/>
    <xf numFmtId="0" fontId="10" fillId="0" borderId="0" xfId="0" applyFont="1"/>
    <xf numFmtId="169" fontId="1" fillId="0" borderId="0" xfId="0" applyNumberFormat="1" applyFont="1"/>
    <xf numFmtId="169" fontId="6" fillId="5" borderId="0" xfId="0" applyNumberFormat="1" applyFont="1" applyFill="1"/>
    <xf numFmtId="0" fontId="3" fillId="0" borderId="0" xfId="0" applyFont="1" applyAlignment="1">
      <alignment horizontal="center"/>
    </xf>
    <xf numFmtId="166" fontId="1" fillId="0" borderId="0" xfId="0" applyNumberFormat="1" applyFont="1"/>
    <xf numFmtId="0" fontId="6" fillId="2" borderId="0" xfId="0" applyFont="1" applyFill="1" applyAlignment="1">
      <alignment horizontal="center"/>
    </xf>
    <xf numFmtId="170" fontId="8" fillId="0" borderId="0" xfId="0" applyNumberFormat="1" applyFont="1"/>
    <xf numFmtId="0" fontId="1" fillId="0" borderId="1" xfId="0" applyFont="1" applyBorder="1"/>
    <xf numFmtId="166" fontId="1" fillId="0" borderId="2" xfId="0" applyNumberFormat="1" applyFont="1" applyBorder="1"/>
    <xf numFmtId="166" fontId="1" fillId="0" borderId="3" xfId="0" applyNumberFormat="1" applyFont="1" applyBorder="1"/>
    <xf numFmtId="165" fontId="1" fillId="0" borderId="0" xfId="0" applyNumberFormat="1" applyFont="1" applyAlignment="1">
      <alignment horizontal="center"/>
    </xf>
    <xf numFmtId="0" fontId="0" fillId="0" borderId="0" xfId="0" applyFill="1"/>
    <xf numFmtId="0" fontId="1" fillId="0" borderId="4" xfId="0" applyFont="1" applyBorder="1" applyAlignment="1">
      <alignment horizontal="center"/>
    </xf>
    <xf numFmtId="0" fontId="12" fillId="0" borderId="6" xfId="1" applyFont="1" applyBorder="1" applyAlignment="1">
      <alignment horizontal="center"/>
    </xf>
    <xf numFmtId="2" fontId="1" fillId="0" borderId="7" xfId="0" applyNumberFormat="1" applyFont="1" applyBorder="1"/>
    <xf numFmtId="2" fontId="6" fillId="0" borderId="9" xfId="0" applyNumberFormat="1" applyFont="1" applyBorder="1"/>
    <xf numFmtId="0" fontId="13" fillId="0" borderId="0" xfId="0" applyFont="1"/>
    <xf numFmtId="0" fontId="0" fillId="0" borderId="4" xfId="0" applyBorder="1"/>
    <xf numFmtId="0" fontId="1" fillId="0" borderId="10" xfId="0" applyFont="1" applyBorder="1"/>
    <xf numFmtId="164" fontId="0" fillId="0" borderId="0" xfId="0" applyNumberFormat="1" applyBorder="1"/>
    <xf numFmtId="164" fontId="0" fillId="0" borderId="11" xfId="0" applyNumberFormat="1" applyBorder="1"/>
    <xf numFmtId="0" fontId="1" fillId="0" borderId="7" xfId="0" applyFont="1" applyBorder="1"/>
    <xf numFmtId="165" fontId="0" fillId="0" borderId="8" xfId="0" applyNumberFormat="1" applyBorder="1"/>
    <xf numFmtId="165" fontId="0" fillId="0" borderId="9" xfId="0" applyNumberFormat="1" applyBorder="1"/>
    <xf numFmtId="0" fontId="1" fillId="0" borderId="15" xfId="0" applyFont="1" applyBorder="1"/>
    <xf numFmtId="2" fontId="1" fillId="0" borderId="1" xfId="0" applyNumberFormat="1" applyFont="1" applyBorder="1" applyAlignment="1">
      <alignment horizontal="center"/>
    </xf>
    <xf numFmtId="0" fontId="1" fillId="0" borderId="12" xfId="0" applyFont="1" applyBorder="1"/>
    <xf numFmtId="0" fontId="1" fillId="0" borderId="14" xfId="0" applyFont="1" applyBorder="1"/>
    <xf numFmtId="2" fontId="1" fillId="0" borderId="2" xfId="0" applyNumberFormat="1" applyFont="1" applyBorder="1" applyAlignment="1">
      <alignment horizontal="center"/>
    </xf>
    <xf numFmtId="0" fontId="1" fillId="0" borderId="3" xfId="0" applyFont="1" applyBorder="1"/>
    <xf numFmtId="0" fontId="1" fillId="0" borderId="13" xfId="0" applyFont="1" applyBorder="1"/>
    <xf numFmtId="0" fontId="1" fillId="0" borderId="13" xfId="0" applyFont="1" applyFill="1" applyBorder="1"/>
    <xf numFmtId="2" fontId="0" fillId="0" borderId="6" xfId="0" applyNumberFormat="1" applyBorder="1"/>
    <xf numFmtId="2" fontId="0" fillId="0" borderId="10" xfId="0" applyNumberFormat="1" applyBorder="1"/>
    <xf numFmtId="0" fontId="0" fillId="0" borderId="10" xfId="0" applyNumberFormat="1" applyBorder="1"/>
    <xf numFmtId="0" fontId="0" fillId="0" borderId="11" xfId="0" applyNumberFormat="1" applyBorder="1"/>
    <xf numFmtId="2" fontId="0" fillId="0" borderId="7" xfId="0" applyNumberFormat="1" applyBorder="1"/>
    <xf numFmtId="0" fontId="1" fillId="0" borderId="4" xfId="0" applyFont="1" applyBorder="1"/>
    <xf numFmtId="2" fontId="0" fillId="0" borderId="5" xfId="0" applyNumberFormat="1" applyBorder="1"/>
    <xf numFmtId="2" fontId="0" fillId="0" borderId="0" xfId="0" applyNumberFormat="1" applyBorder="1"/>
    <xf numFmtId="2" fontId="0" fillId="0" borderId="8" xfId="0" applyNumberFormat="1" applyBorder="1"/>
    <xf numFmtId="0" fontId="0" fillId="0" borderId="13" xfId="0" applyFont="1" applyBorder="1"/>
    <xf numFmtId="0" fontId="0" fillId="0" borderId="13" xfId="0" applyFont="1" applyFill="1" applyBorder="1"/>
    <xf numFmtId="0" fontId="1" fillId="0" borderId="12" xfId="0" applyFont="1" applyBorder="1" applyAlignment="1">
      <alignment horizontal="center"/>
    </xf>
    <xf numFmtId="0" fontId="1" fillId="0" borderId="15" xfId="0" applyFont="1" applyBorder="1" applyAlignment="1">
      <alignment horizontal="center"/>
    </xf>
    <xf numFmtId="2" fontId="2" fillId="0" borderId="0" xfId="0" applyNumberFormat="1" applyFont="1" applyAlignment="1">
      <alignment horizontal="center"/>
    </xf>
    <xf numFmtId="0" fontId="0" fillId="0" borderId="0" xfId="0" applyBorder="1"/>
    <xf numFmtId="2" fontId="3" fillId="0" borderId="0" xfId="0" applyNumberFormat="1" applyFont="1" applyBorder="1" applyAlignment="1">
      <alignment horizontal="right"/>
    </xf>
    <xf numFmtId="2" fontId="1" fillId="0" borderId="0" xfId="0" applyNumberFormat="1" applyFont="1" applyBorder="1"/>
    <xf numFmtId="0" fontId="0" fillId="0" borderId="0" xfId="0" applyBorder="1" applyAlignment="1">
      <alignment horizontal="center"/>
    </xf>
    <xf numFmtId="166" fontId="1" fillId="2" borderId="0" xfId="0" applyNumberFormat="1" applyFont="1" applyFill="1" applyBorder="1"/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10" xfId="0" applyBorder="1"/>
    <xf numFmtId="0" fontId="0" fillId="0" borderId="7" xfId="0" applyBorder="1"/>
    <xf numFmtId="0" fontId="0" fillId="0" borderId="8" xfId="0" applyBorder="1"/>
    <xf numFmtId="0" fontId="1" fillId="0" borderId="6" xfId="0" applyFont="1" applyBorder="1"/>
    <xf numFmtId="0" fontId="1" fillId="0" borderId="11" xfId="0" applyFont="1" applyBorder="1"/>
    <xf numFmtId="0" fontId="1" fillId="0" borderId="9" xfId="0" applyFont="1" applyBorder="1"/>
    <xf numFmtId="167" fontId="14" fillId="0" borderId="5" xfId="0" applyNumberFormat="1" applyFont="1" applyBorder="1"/>
    <xf numFmtId="0" fontId="14" fillId="0" borderId="5" xfId="0" applyFont="1" applyBorder="1"/>
    <xf numFmtId="0" fontId="14" fillId="0" borderId="6" xfId="0" applyFont="1" applyBorder="1"/>
    <xf numFmtId="167" fontId="14" fillId="0" borderId="0" xfId="0" applyNumberFormat="1" applyFont="1" applyBorder="1"/>
    <xf numFmtId="0" fontId="14" fillId="0" borderId="0" xfId="0" applyFont="1" applyBorder="1"/>
    <xf numFmtId="0" fontId="14" fillId="0" borderId="11" xfId="0" applyFont="1" applyBorder="1"/>
    <xf numFmtId="167" fontId="14" fillId="0" borderId="8" xfId="0" applyNumberFormat="1" applyFont="1" applyBorder="1"/>
    <xf numFmtId="0" fontId="14" fillId="0" borderId="8" xfId="0" applyFont="1" applyBorder="1"/>
    <xf numFmtId="0" fontId="14" fillId="0" borderId="9" xfId="0" applyFont="1" applyBorder="1"/>
    <xf numFmtId="2" fontId="15" fillId="0" borderId="0" xfId="0" applyNumberFormat="1" applyFont="1"/>
    <xf numFmtId="166" fontId="0" fillId="2" borderId="0" xfId="0" applyNumberFormat="1" applyFill="1"/>
    <xf numFmtId="0" fontId="6" fillId="0" borderId="12" xfId="0" applyFont="1" applyBorder="1" applyAlignment="1">
      <alignment horizontal="center"/>
    </xf>
    <xf numFmtId="0" fontId="8" fillId="0" borderId="13" xfId="0" applyFont="1" applyBorder="1"/>
    <xf numFmtId="0" fontId="8" fillId="0" borderId="14" xfId="0" applyFont="1" applyBorder="1"/>
    <xf numFmtId="0" fontId="8" fillId="0" borderId="4" xfId="0" applyFont="1" applyBorder="1"/>
    <xf numFmtId="0" fontId="8" fillId="0" borderId="0" xfId="0" applyFont="1" applyBorder="1"/>
    <xf numFmtId="0" fontId="8" fillId="0" borderId="11" xfId="0" applyFont="1" applyBorder="1"/>
    <xf numFmtId="0" fontId="8" fillId="0" borderId="8" xfId="0" applyFont="1" applyBorder="1"/>
    <xf numFmtId="0" fontId="8" fillId="0" borderId="9" xfId="0" applyFont="1" applyBorder="1"/>
    <xf numFmtId="0" fontId="8" fillId="0" borderId="5" xfId="0" applyFont="1" applyBorder="1"/>
    <xf numFmtId="0" fontId="8" fillId="0" borderId="6" xfId="0" applyFont="1" applyBorder="1"/>
    <xf numFmtId="0" fontId="8" fillId="0" borderId="10" xfId="0" applyFont="1" applyBorder="1"/>
    <xf numFmtId="0" fontId="8" fillId="0" borderId="7" xfId="0" applyFont="1" applyBorder="1"/>
    <xf numFmtId="0" fontId="8" fillId="0" borderId="15" xfId="0" applyFont="1" applyBorder="1"/>
    <xf numFmtId="0" fontId="6" fillId="0" borderId="5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10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16" fillId="0" borderId="0" xfId="0" applyFont="1"/>
    <xf numFmtId="0" fontId="6" fillId="0" borderId="13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166" fontId="0" fillId="2" borderId="0" xfId="0" applyNumberFormat="1" applyFill="1" applyBorder="1"/>
    <xf numFmtId="166" fontId="0" fillId="0" borderId="0" xfId="0" applyNumberFormat="1" applyBorder="1"/>
    <xf numFmtId="169" fontId="6" fillId="2" borderId="13" xfId="0" applyNumberFormat="1" applyFont="1" applyFill="1" applyBorder="1"/>
    <xf numFmtId="169" fontId="0" fillId="0" borderId="13" xfId="0" applyNumberFormat="1" applyBorder="1"/>
    <xf numFmtId="169" fontId="8" fillId="0" borderId="13" xfId="0" applyNumberFormat="1" applyFont="1" applyBorder="1"/>
    <xf numFmtId="169" fontId="6" fillId="0" borderId="13" xfId="0" applyNumberFormat="1" applyFont="1" applyBorder="1"/>
    <xf numFmtId="169" fontId="8" fillId="2" borderId="14" xfId="0" applyNumberFormat="1" applyFont="1" applyFill="1" applyBorder="1"/>
    <xf numFmtId="0" fontId="1" fillId="2" borderId="4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0" fillId="2" borderId="14" xfId="0" applyFill="1" applyBorder="1"/>
    <xf numFmtId="0" fontId="1" fillId="2" borderId="12" xfId="0" applyFont="1" applyFill="1" applyBorder="1" applyAlignment="1">
      <alignment horizontal="center"/>
    </xf>
    <xf numFmtId="0" fontId="0" fillId="2" borderId="6" xfId="0" applyFill="1" applyBorder="1"/>
    <xf numFmtId="0" fontId="1" fillId="0" borderId="0" xfId="0" applyFont="1" applyFill="1" applyBorder="1" applyAlignment="1">
      <alignment horizontal="center"/>
    </xf>
    <xf numFmtId="0" fontId="1" fillId="0" borderId="10" xfId="0" applyFont="1" applyFill="1" applyBorder="1" applyAlignment="1">
      <alignment horizontal="center"/>
    </xf>
    <xf numFmtId="0" fontId="1" fillId="0" borderId="11" xfId="0" applyFont="1" applyFill="1" applyBorder="1" applyAlignment="1">
      <alignment horizontal="center"/>
    </xf>
    <xf numFmtId="0" fontId="17" fillId="0" borderId="0" xfId="0" applyFont="1" applyAlignment="1">
      <alignment horizontal="center"/>
    </xf>
    <xf numFmtId="0" fontId="4" fillId="0" borderId="0" xfId="0" applyFont="1"/>
    <xf numFmtId="0" fontId="18" fillId="0" borderId="0" xfId="0" applyFont="1"/>
    <xf numFmtId="0" fontId="19" fillId="0" borderId="0" xfId="0" applyFont="1" applyAlignment="1">
      <alignment horizontal="center"/>
    </xf>
    <xf numFmtId="0" fontId="20" fillId="2" borderId="0" xfId="0" applyFont="1" applyFill="1"/>
    <xf numFmtId="2" fontId="14" fillId="0" borderId="11" xfId="0" applyNumberFormat="1" applyFont="1" applyBorder="1"/>
    <xf numFmtId="2" fontId="14" fillId="0" borderId="6" xfId="0" applyNumberFormat="1" applyFont="1" applyBorder="1"/>
    <xf numFmtId="2" fontId="14" fillId="0" borderId="9" xfId="0" applyNumberFormat="1" applyFont="1" applyBorder="1"/>
    <xf numFmtId="2" fontId="1" fillId="6" borderId="3" xfId="0" applyNumberFormat="1" applyFont="1" applyFill="1" applyBorder="1" applyAlignment="1">
      <alignment horizontal="center"/>
    </xf>
    <xf numFmtId="2" fontId="1" fillId="6" borderId="0" xfId="0" applyNumberFormat="1" applyFont="1" applyFill="1" applyAlignment="1">
      <alignment horizontal="center"/>
    </xf>
    <xf numFmtId="0" fontId="6" fillId="0" borderId="5" xfId="0" applyFont="1" applyBorder="1"/>
    <xf numFmtId="166" fontId="0" fillId="0" borderId="8" xfId="0" applyNumberFormat="1" applyBorder="1"/>
    <xf numFmtId="166" fontId="0" fillId="0" borderId="9" xfId="0" applyNumberFormat="1" applyBorder="1"/>
    <xf numFmtId="0" fontId="0" fillId="0" borderId="13" xfId="0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/>
            </a:pPr>
            <a:r>
              <a:rPr lang="en-US"/>
              <a:t>U_HeHe 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2285628085358713"/>
          <c:y val="0.10315381958540497"/>
          <c:w val="0.84199154106765162"/>
          <c:h val="0.81833584100851742"/>
        </c:manualLayout>
      </c:layout>
      <c:scatterChart>
        <c:scatterStyle val="smoothMarker"/>
        <c:varyColors val="0"/>
        <c:ser>
          <c:idx val="2"/>
          <c:order val="0"/>
          <c:tx>
            <c:strRef>
              <c:f>'He, HeHe, Circumcoronene'!$K$4</c:f>
              <c:strCache>
                <c:ptCount val="1"/>
                <c:pt idx="0">
                  <c:v>MP2/6-31++G(d,p)</c:v>
                </c:pt>
              </c:strCache>
            </c:strRef>
          </c:tx>
          <c:xVal>
            <c:numRef>
              <c:f>'He, HeHe, Circumcoronene'!$J$5:$J$65</c:f>
              <c:numCache>
                <c:formatCode>General</c:formatCode>
                <c:ptCount val="61"/>
                <c:pt idx="0">
                  <c:v>1</c:v>
                </c:pt>
                <c:pt idx="1">
                  <c:v>1.1000000000000001</c:v>
                </c:pt>
                <c:pt idx="2">
                  <c:v>1.2</c:v>
                </c:pt>
                <c:pt idx="3">
                  <c:v>1.3</c:v>
                </c:pt>
                <c:pt idx="4">
                  <c:v>1.4</c:v>
                </c:pt>
                <c:pt idx="5">
                  <c:v>1.5</c:v>
                </c:pt>
                <c:pt idx="6">
                  <c:v>1.6</c:v>
                </c:pt>
                <c:pt idx="7">
                  <c:v>1.7</c:v>
                </c:pt>
                <c:pt idx="8">
                  <c:v>1.8</c:v>
                </c:pt>
                <c:pt idx="9">
                  <c:v>1.9</c:v>
                </c:pt>
                <c:pt idx="10">
                  <c:v>2</c:v>
                </c:pt>
                <c:pt idx="11">
                  <c:v>2.1</c:v>
                </c:pt>
                <c:pt idx="12">
                  <c:v>2.2000000000000002</c:v>
                </c:pt>
                <c:pt idx="13">
                  <c:v>2.2999999999999998</c:v>
                </c:pt>
                <c:pt idx="14">
                  <c:v>2.4</c:v>
                </c:pt>
                <c:pt idx="15">
                  <c:v>2.5</c:v>
                </c:pt>
                <c:pt idx="16">
                  <c:v>2.6</c:v>
                </c:pt>
                <c:pt idx="17">
                  <c:v>2.7</c:v>
                </c:pt>
                <c:pt idx="18">
                  <c:v>2.8</c:v>
                </c:pt>
                <c:pt idx="19">
                  <c:v>2.9</c:v>
                </c:pt>
                <c:pt idx="20">
                  <c:v>3</c:v>
                </c:pt>
                <c:pt idx="21">
                  <c:v>3.1</c:v>
                </c:pt>
                <c:pt idx="22">
                  <c:v>3.2</c:v>
                </c:pt>
                <c:pt idx="23">
                  <c:v>3.3</c:v>
                </c:pt>
                <c:pt idx="24">
                  <c:v>3.4</c:v>
                </c:pt>
                <c:pt idx="25">
                  <c:v>3.5</c:v>
                </c:pt>
                <c:pt idx="26">
                  <c:v>3.6</c:v>
                </c:pt>
                <c:pt idx="27">
                  <c:v>3.7</c:v>
                </c:pt>
                <c:pt idx="28">
                  <c:v>3.8</c:v>
                </c:pt>
                <c:pt idx="29">
                  <c:v>3.9</c:v>
                </c:pt>
                <c:pt idx="30">
                  <c:v>4</c:v>
                </c:pt>
                <c:pt idx="31">
                  <c:v>4.0999999999999996</c:v>
                </c:pt>
                <c:pt idx="32">
                  <c:v>4.2</c:v>
                </c:pt>
                <c:pt idx="33">
                  <c:v>4.3</c:v>
                </c:pt>
                <c:pt idx="34">
                  <c:v>4.4000000000000004</c:v>
                </c:pt>
                <c:pt idx="35">
                  <c:v>4.5</c:v>
                </c:pt>
                <c:pt idx="36">
                  <c:v>4.5999999999999996</c:v>
                </c:pt>
                <c:pt idx="37">
                  <c:v>4.7</c:v>
                </c:pt>
                <c:pt idx="38">
                  <c:v>4.8</c:v>
                </c:pt>
                <c:pt idx="39">
                  <c:v>4.9000000000000004</c:v>
                </c:pt>
                <c:pt idx="40">
                  <c:v>5</c:v>
                </c:pt>
                <c:pt idx="41">
                  <c:v>5.0999999999999996</c:v>
                </c:pt>
                <c:pt idx="42">
                  <c:v>5.2</c:v>
                </c:pt>
                <c:pt idx="43">
                  <c:v>5.3</c:v>
                </c:pt>
                <c:pt idx="44">
                  <c:v>5.4</c:v>
                </c:pt>
                <c:pt idx="45">
                  <c:v>5.5</c:v>
                </c:pt>
                <c:pt idx="46">
                  <c:v>5.6</c:v>
                </c:pt>
                <c:pt idx="47">
                  <c:v>5.7</c:v>
                </c:pt>
                <c:pt idx="48">
                  <c:v>5.8</c:v>
                </c:pt>
                <c:pt idx="49">
                  <c:v>5.9</c:v>
                </c:pt>
                <c:pt idx="50">
                  <c:v>6</c:v>
                </c:pt>
                <c:pt idx="51">
                  <c:v>6.1</c:v>
                </c:pt>
                <c:pt idx="52">
                  <c:v>6.2</c:v>
                </c:pt>
                <c:pt idx="53">
                  <c:v>6.3</c:v>
                </c:pt>
                <c:pt idx="54">
                  <c:v>6.4</c:v>
                </c:pt>
                <c:pt idx="55">
                  <c:v>6.5</c:v>
                </c:pt>
                <c:pt idx="56">
                  <c:v>6.6</c:v>
                </c:pt>
                <c:pt idx="57">
                  <c:v>6.7</c:v>
                </c:pt>
                <c:pt idx="58">
                  <c:v>6.8</c:v>
                </c:pt>
                <c:pt idx="59">
                  <c:v>6.9</c:v>
                </c:pt>
                <c:pt idx="60">
                  <c:v>7</c:v>
                </c:pt>
              </c:numCache>
            </c:numRef>
          </c:xVal>
          <c:yVal>
            <c:numRef>
              <c:f>'He, HeHe, Circumcoronene'!$K$5:$K$65</c:f>
              <c:numCache>
                <c:formatCode>General</c:formatCode>
                <c:ptCount val="61"/>
                <c:pt idx="0">
                  <c:v>47676.605210088899</c:v>
                </c:pt>
                <c:pt idx="1">
                  <c:v>31905.911090391717</c:v>
                </c:pt>
                <c:pt idx="2">
                  <c:v>21248.107058017704</c:v>
                </c:pt>
                <c:pt idx="3">
                  <c:v>14078.50956201183</c:v>
                </c:pt>
                <c:pt idx="4">
                  <c:v>9274.7471825404537</c:v>
                </c:pt>
                <c:pt idx="5">
                  <c:v>6072.4031564648931</c:v>
                </c:pt>
                <c:pt idx="6">
                  <c:v>3952.4095440570318</c:v>
                </c:pt>
                <c:pt idx="7">
                  <c:v>2559.6682934458513</c:v>
                </c:pt>
                <c:pt idx="8">
                  <c:v>1650.4120744801314</c:v>
                </c:pt>
                <c:pt idx="9">
                  <c:v>1059.0836645510233</c:v>
                </c:pt>
                <c:pt idx="10">
                  <c:v>675.47651599160918</c:v>
                </c:pt>
                <c:pt idx="11">
                  <c:v>427.43437709187191</c:v>
                </c:pt>
                <c:pt idx="12">
                  <c:v>267.92082443963108</c:v>
                </c:pt>
                <c:pt idx="13">
                  <c:v>166.09682499895462</c:v>
                </c:pt>
                <c:pt idx="14">
                  <c:v>101.61408905960904</c:v>
                </c:pt>
                <c:pt idx="15">
                  <c:v>61.061491156993043</c:v>
                </c:pt>
                <c:pt idx="16">
                  <c:v>35.686540312415502</c:v>
                </c:pt>
                <c:pt idx="17">
                  <c:v>19.860963181594212</c:v>
                </c:pt>
                <c:pt idx="18">
                  <c:v>10.020146586681504</c:v>
                </c:pt>
                <c:pt idx="19">
                  <c:v>3.9347230678774667</c:v>
                </c:pt>
                <c:pt idx="20">
                  <c:v>0.22187824099581022</c:v>
                </c:pt>
                <c:pt idx="21">
                  <c:v>-1.974240432697373</c:v>
                </c:pt>
                <c:pt idx="22">
                  <c:v>-3.1869416170030469</c:v>
                </c:pt>
                <c:pt idx="23">
                  <c:v>-3.7549655877876904</c:v>
                </c:pt>
                <c:pt idx="24">
                  <c:v>-3.9004715168443123</c:v>
                </c:pt>
                <c:pt idx="25">
                  <c:v>-3.7749695434102866</c:v>
                </c:pt>
                <c:pt idx="26">
                  <c:v>-3.485334434377938</c:v>
                </c:pt>
                <c:pt idx="27">
                  <c:v>-3.1081389090550902</c:v>
                </c:pt>
                <c:pt idx="28">
                  <c:v>-2.6977040346722574</c:v>
                </c:pt>
                <c:pt idx="29">
                  <c:v>-2.2911007052796348</c:v>
                </c:pt>
                <c:pt idx="30">
                  <c:v>-1.9118428660583413</c:v>
                </c:pt>
                <c:pt idx="31">
                  <c:v>-1.5730124082357022</c:v>
                </c:pt>
                <c:pt idx="32">
                  <c:v>-1.2800367831474573</c:v>
                </c:pt>
                <c:pt idx="33">
                  <c:v>-1.0330989737870817</c:v>
                </c:pt>
                <c:pt idx="34">
                  <c:v>-0.82911837271848898</c:v>
                </c:pt>
                <c:pt idx="35">
                  <c:v>-0.66326868847292009</c:v>
                </c:pt>
                <c:pt idx="36">
                  <c:v>-0.53005769834062522</c:v>
                </c:pt>
                <c:pt idx="37">
                  <c:v>-0.4240294794822807</c:v>
                </c:pt>
                <c:pt idx="38">
                  <c:v>-0.34017166399297982</c:v>
                </c:pt>
                <c:pt idx="39">
                  <c:v>-0.27411041662574992</c:v>
                </c:pt>
                <c:pt idx="40">
                  <c:v>-0.22216469535722269</c:v>
                </c:pt>
                <c:pt idx="41">
                  <c:v>-0.18130505959395535</c:v>
                </c:pt>
                <c:pt idx="42">
                  <c:v>-0.14913725535745442</c:v>
                </c:pt>
                <c:pt idx="43">
                  <c:v>-0.12372201033342635</c:v>
                </c:pt>
                <c:pt idx="44">
                  <c:v>-0.10355407337259991</c:v>
                </c:pt>
                <c:pt idx="45">
                  <c:v>-8.7462122247723428E-2</c:v>
                </c:pt>
                <c:pt idx="46">
                  <c:v>-7.4539035313823165E-2</c:v>
                </c:pt>
                <c:pt idx="47">
                  <c:v>-6.4084443861120874E-2</c:v>
                </c:pt>
                <c:pt idx="48">
                  <c:v>-5.5558455793866701E-2</c:v>
                </c:pt>
                <c:pt idx="49">
                  <c:v>-4.8545010361927932E-2</c:v>
                </c:pt>
                <c:pt idx="50">
                  <c:v>-4.2723436094533086E-2</c:v>
                </c:pt>
                <c:pt idx="51">
                  <c:v>-3.7846293183076439E-2</c:v>
                </c:pt>
                <c:pt idx="52">
                  <c:v>-3.3722422906767163E-2</c:v>
                </c:pt>
                <c:pt idx="53">
                  <c:v>-3.0203973620799546E-2</c:v>
                </c:pt>
                <c:pt idx="54">
                  <c:v>-2.7175511468078496E-2</c:v>
                </c:pt>
                <c:pt idx="55">
                  <c:v>-2.4547706492830699E-2</c:v>
                </c:pt>
                <c:pt idx="56">
                  <c:v>-2.225042103627331E-2</c:v>
                </c:pt>
                <c:pt idx="57">
                  <c:v>-2.022854225199204E-2</c:v>
                </c:pt>
                <c:pt idx="58">
                  <c:v>-1.8438352062827477E-2</c:v>
                </c:pt>
                <c:pt idx="59">
                  <c:v>-1.6844971159711408E-2</c:v>
                </c:pt>
                <c:pt idx="60">
                  <c:v>-1.5420243158650209E-2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D85C-414E-A38D-7A6647673B90}"/>
            </c:ext>
          </c:extLst>
        </c:ser>
        <c:ser>
          <c:idx val="3"/>
          <c:order val="1"/>
          <c:tx>
            <c:strRef>
              <c:f>'He, HeHe, Circumcoronene'!$L$4</c:f>
              <c:strCache>
                <c:ptCount val="1"/>
                <c:pt idx="0">
                  <c:v>CCSD(T)/6-31++G(d,p)</c:v>
                </c:pt>
              </c:strCache>
            </c:strRef>
          </c:tx>
          <c:xVal>
            <c:numRef>
              <c:f>'He, HeHe, Circumcoronene'!$J$5:$J$65</c:f>
              <c:numCache>
                <c:formatCode>General</c:formatCode>
                <c:ptCount val="61"/>
                <c:pt idx="0">
                  <c:v>1</c:v>
                </c:pt>
                <c:pt idx="1">
                  <c:v>1.1000000000000001</c:v>
                </c:pt>
                <c:pt idx="2">
                  <c:v>1.2</c:v>
                </c:pt>
                <c:pt idx="3">
                  <c:v>1.3</c:v>
                </c:pt>
                <c:pt idx="4">
                  <c:v>1.4</c:v>
                </c:pt>
                <c:pt idx="5">
                  <c:v>1.5</c:v>
                </c:pt>
                <c:pt idx="6">
                  <c:v>1.6</c:v>
                </c:pt>
                <c:pt idx="7">
                  <c:v>1.7</c:v>
                </c:pt>
                <c:pt idx="8">
                  <c:v>1.8</c:v>
                </c:pt>
                <c:pt idx="9">
                  <c:v>1.9</c:v>
                </c:pt>
                <c:pt idx="10">
                  <c:v>2</c:v>
                </c:pt>
                <c:pt idx="11">
                  <c:v>2.1</c:v>
                </c:pt>
                <c:pt idx="12">
                  <c:v>2.2000000000000002</c:v>
                </c:pt>
                <c:pt idx="13">
                  <c:v>2.2999999999999998</c:v>
                </c:pt>
                <c:pt idx="14">
                  <c:v>2.4</c:v>
                </c:pt>
                <c:pt idx="15">
                  <c:v>2.5</c:v>
                </c:pt>
                <c:pt idx="16">
                  <c:v>2.6</c:v>
                </c:pt>
                <c:pt idx="17">
                  <c:v>2.7</c:v>
                </c:pt>
                <c:pt idx="18">
                  <c:v>2.8</c:v>
                </c:pt>
                <c:pt idx="19">
                  <c:v>2.9</c:v>
                </c:pt>
                <c:pt idx="20">
                  <c:v>3</c:v>
                </c:pt>
                <c:pt idx="21">
                  <c:v>3.1</c:v>
                </c:pt>
                <c:pt idx="22">
                  <c:v>3.2</c:v>
                </c:pt>
                <c:pt idx="23">
                  <c:v>3.3</c:v>
                </c:pt>
                <c:pt idx="24">
                  <c:v>3.4</c:v>
                </c:pt>
                <c:pt idx="25">
                  <c:v>3.5</c:v>
                </c:pt>
                <c:pt idx="26">
                  <c:v>3.6</c:v>
                </c:pt>
                <c:pt idx="27">
                  <c:v>3.7</c:v>
                </c:pt>
                <c:pt idx="28">
                  <c:v>3.8</c:v>
                </c:pt>
                <c:pt idx="29">
                  <c:v>3.9</c:v>
                </c:pt>
                <c:pt idx="30">
                  <c:v>4</c:v>
                </c:pt>
                <c:pt idx="31">
                  <c:v>4.0999999999999996</c:v>
                </c:pt>
                <c:pt idx="32">
                  <c:v>4.2</c:v>
                </c:pt>
                <c:pt idx="33">
                  <c:v>4.3</c:v>
                </c:pt>
                <c:pt idx="34">
                  <c:v>4.4000000000000004</c:v>
                </c:pt>
                <c:pt idx="35">
                  <c:v>4.5</c:v>
                </c:pt>
                <c:pt idx="36">
                  <c:v>4.5999999999999996</c:v>
                </c:pt>
                <c:pt idx="37">
                  <c:v>4.7</c:v>
                </c:pt>
                <c:pt idx="38">
                  <c:v>4.8</c:v>
                </c:pt>
                <c:pt idx="39">
                  <c:v>4.9000000000000004</c:v>
                </c:pt>
                <c:pt idx="40">
                  <c:v>5</c:v>
                </c:pt>
                <c:pt idx="41">
                  <c:v>5.0999999999999996</c:v>
                </c:pt>
                <c:pt idx="42">
                  <c:v>5.2</c:v>
                </c:pt>
                <c:pt idx="43">
                  <c:v>5.3</c:v>
                </c:pt>
                <c:pt idx="44">
                  <c:v>5.4</c:v>
                </c:pt>
                <c:pt idx="45">
                  <c:v>5.5</c:v>
                </c:pt>
                <c:pt idx="46">
                  <c:v>5.6</c:v>
                </c:pt>
                <c:pt idx="47">
                  <c:v>5.7</c:v>
                </c:pt>
                <c:pt idx="48">
                  <c:v>5.8</c:v>
                </c:pt>
                <c:pt idx="49">
                  <c:v>5.9</c:v>
                </c:pt>
                <c:pt idx="50">
                  <c:v>6</c:v>
                </c:pt>
                <c:pt idx="51">
                  <c:v>6.1</c:v>
                </c:pt>
                <c:pt idx="52">
                  <c:v>6.2</c:v>
                </c:pt>
                <c:pt idx="53">
                  <c:v>6.3</c:v>
                </c:pt>
                <c:pt idx="54">
                  <c:v>6.4</c:v>
                </c:pt>
                <c:pt idx="55">
                  <c:v>6.5</c:v>
                </c:pt>
                <c:pt idx="56">
                  <c:v>6.6</c:v>
                </c:pt>
                <c:pt idx="57">
                  <c:v>6.7</c:v>
                </c:pt>
                <c:pt idx="58">
                  <c:v>6.8</c:v>
                </c:pt>
                <c:pt idx="59">
                  <c:v>6.9</c:v>
                </c:pt>
                <c:pt idx="60">
                  <c:v>7</c:v>
                </c:pt>
              </c:numCache>
            </c:numRef>
          </c:xVal>
          <c:yVal>
            <c:numRef>
              <c:f>'He, HeHe, Circumcoronene'!$L$5:$L$65</c:f>
              <c:numCache>
                <c:formatCode>General</c:formatCode>
                <c:ptCount val="61"/>
                <c:pt idx="0">
                  <c:v>47763.726165595042</c:v>
                </c:pt>
                <c:pt idx="1">
                  <c:v>31989.152376147682</c:v>
                </c:pt>
                <c:pt idx="2">
                  <c:v>21324.320274334284</c:v>
                </c:pt>
                <c:pt idx="3">
                  <c:v>14145.93638585702</c:v>
                </c:pt>
                <c:pt idx="4">
                  <c:v>9333.0565075932645</c:v>
                </c:pt>
                <c:pt idx="5">
                  <c:v>6121.8381715330843</c:v>
                </c:pt>
                <c:pt idx="6">
                  <c:v>3993.3073027598871</c:v>
                </c:pt>
                <c:pt idx="7">
                  <c:v>2592.4997631299393</c:v>
                </c:pt>
                <c:pt idx="8">
                  <c:v>1675.9324309708809</c:v>
                </c:pt>
                <c:pt idx="9">
                  <c:v>1078.3239854169572</c:v>
                </c:pt>
                <c:pt idx="10">
                  <c:v>689.5952215953962</c:v>
                </c:pt>
                <c:pt idx="11">
                  <c:v>437.55221091314053</c:v>
                </c:pt>
                <c:pt idx="12">
                  <c:v>275.01583349196136</c:v>
                </c:pt>
                <c:pt idx="13">
                  <c:v>170.96760657749735</c:v>
                </c:pt>
                <c:pt idx="14">
                  <c:v>104.8865992640234</c:v>
                </c:pt>
                <c:pt idx="15">
                  <c:v>63.214032713192168</c:v>
                </c:pt>
                <c:pt idx="16">
                  <c:v>37.07796411061819</c:v>
                </c:pt>
                <c:pt idx="17">
                  <c:v>20.755933997663838</c:v>
                </c:pt>
                <c:pt idx="18">
                  <c:v>10.609671525711063</c:v>
                </c:pt>
                <c:pt idx="19">
                  <c:v>4.3524656067797913</c:v>
                </c:pt>
                <c:pt idx="20">
                  <c:v>0.55725246434461684</c:v>
                </c:pt>
                <c:pt idx="21">
                  <c:v>-1.6656653051388557</c:v>
                </c:pt>
                <c:pt idx="22">
                  <c:v>-2.8747080802409424</c:v>
                </c:pt>
                <c:pt idx="23">
                  <c:v>-3.4264681957158314</c:v>
                </c:pt>
                <c:pt idx="24">
                  <c:v>-3.5549702225986279</c:v>
                </c:pt>
                <c:pt idx="25">
                  <c:v>-3.4186084548502249</c:v>
                </c:pt>
                <c:pt idx="26">
                  <c:v>-3.12748239392092</c:v>
                </c:pt>
                <c:pt idx="27">
                  <c:v>-2.7587690124281883</c:v>
                </c:pt>
                <c:pt idx="28">
                  <c:v>-2.3656241475004753</c:v>
                </c:pt>
                <c:pt idx="29">
                  <c:v>-1.9830851978732329</c:v>
                </c:pt>
                <c:pt idx="30">
                  <c:v>-1.6323008634138245</c:v>
                </c:pt>
                <c:pt idx="31">
                  <c:v>-1.324066451062746</c:v>
                </c:pt>
                <c:pt idx="32">
                  <c:v>-1.0618857006935429</c:v>
                </c:pt>
                <c:pt idx="33">
                  <c:v>-0.84446443773477953</c:v>
                </c:pt>
                <c:pt idx="34">
                  <c:v>-0.66766761806103136</c:v>
                </c:pt>
                <c:pt idx="35">
                  <c:v>-0.52603445802918247</c:v>
                </c:pt>
                <c:pt idx="36">
                  <c:v>-0.41382008667625558</c:v>
                </c:pt>
                <c:pt idx="37">
                  <c:v>-0.32556372035913428</c:v>
                </c:pt>
                <c:pt idx="38">
                  <c:v>-0.25643587968658127</c:v>
                </c:pt>
                <c:pt idx="39">
                  <c:v>-0.20233308575978412</c:v>
                </c:pt>
                <c:pt idx="40">
                  <c:v>-0.159940990064868</c:v>
                </c:pt>
                <c:pt idx="41">
                  <c:v>-0.12654498311322507</c:v>
                </c:pt>
                <c:pt idx="42">
                  <c:v>-0.10015645590867259</c:v>
                </c:pt>
                <c:pt idx="43">
                  <c:v>-7.9102451440789506E-2</c:v>
                </c:pt>
                <c:pt idx="44">
                  <c:v>-6.2215056605297726E-2</c:v>
                </c:pt>
                <c:pt idx="45">
                  <c:v>-4.8547314603845711E-2</c:v>
                </c:pt>
                <c:pt idx="46">
                  <c:v>-3.7341659997752213E-2</c:v>
                </c:pt>
                <c:pt idx="47">
                  <c:v>-2.8124614668196986E-2</c:v>
                </c:pt>
                <c:pt idx="48">
                  <c:v>-2.045426516226044E-2</c:v>
                </c:pt>
                <c:pt idx="49">
                  <c:v>-1.4014959494180915E-2</c:v>
                </c:pt>
                <c:pt idx="50">
                  <c:v>-8.5541758510646569E-3</c:v>
                </c:pt>
                <c:pt idx="51">
                  <c:v>-3.9140878194975672E-3</c:v>
                </c:pt>
                <c:pt idx="52">
                  <c:v>6.3130453223436686E-5</c:v>
                </c:pt>
                <c:pt idx="53">
                  <c:v>3.5353051001569473E-3</c:v>
                </c:pt>
                <c:pt idx="54">
                  <c:v>6.5340013479146825E-3</c:v>
                </c:pt>
                <c:pt idx="55">
                  <c:v>9.1854801029435159E-3</c:v>
                </c:pt>
                <c:pt idx="56">
                  <c:v>1.1521306872210672E-2</c:v>
                </c:pt>
                <c:pt idx="57">
                  <c:v>1.3604611548228576E-2</c:v>
                </c:pt>
                <c:pt idx="58">
                  <c:v>1.5435394411352731E-2</c:v>
                </c:pt>
                <c:pt idx="59">
                  <c:v>1.7076786195162084E-2</c:v>
                </c:pt>
                <c:pt idx="60">
                  <c:v>1.856035156555734E-2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D85C-414E-A38D-7A6647673B90}"/>
            </c:ext>
          </c:extLst>
        </c:ser>
        <c:ser>
          <c:idx val="0"/>
          <c:order val="2"/>
          <c:tx>
            <c:strRef>
              <c:f>'He, HeHe, Circumcoronene'!$H$4</c:f>
              <c:strCache>
                <c:ptCount val="1"/>
                <c:pt idx="0">
                  <c:v>MP2/6-31++G(d,3p)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'He, HeHe, Circumcoronene'!$G$5:$G$95</c:f>
              <c:numCache>
                <c:formatCode>General</c:formatCode>
                <c:ptCount val="91"/>
                <c:pt idx="0">
                  <c:v>2</c:v>
                </c:pt>
                <c:pt idx="1">
                  <c:v>2.1</c:v>
                </c:pt>
                <c:pt idx="2">
                  <c:v>2.2000000000000002</c:v>
                </c:pt>
                <c:pt idx="3">
                  <c:v>2.2999999999999998</c:v>
                </c:pt>
                <c:pt idx="4">
                  <c:v>2.4</c:v>
                </c:pt>
                <c:pt idx="5">
                  <c:v>2.5</c:v>
                </c:pt>
                <c:pt idx="6">
                  <c:v>2.6</c:v>
                </c:pt>
                <c:pt idx="7">
                  <c:v>2.7</c:v>
                </c:pt>
                <c:pt idx="8">
                  <c:v>2.8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2.94</c:v>
                </c:pt>
                <c:pt idx="14">
                  <c:v>2.95</c:v>
                </c:pt>
                <c:pt idx="15">
                  <c:v>2.96</c:v>
                </c:pt>
                <c:pt idx="16">
                  <c:v>2.97</c:v>
                </c:pt>
                <c:pt idx="17">
                  <c:v>2.98</c:v>
                </c:pt>
                <c:pt idx="18">
                  <c:v>2.99</c:v>
                </c:pt>
                <c:pt idx="19">
                  <c:v>3</c:v>
                </c:pt>
                <c:pt idx="20">
                  <c:v>3.01</c:v>
                </c:pt>
                <c:pt idx="21">
                  <c:v>3.02</c:v>
                </c:pt>
                <c:pt idx="22">
                  <c:v>3.03</c:v>
                </c:pt>
                <c:pt idx="23">
                  <c:v>3.04</c:v>
                </c:pt>
                <c:pt idx="24">
                  <c:v>3.05</c:v>
                </c:pt>
                <c:pt idx="25">
                  <c:v>3.06</c:v>
                </c:pt>
                <c:pt idx="26">
                  <c:v>3.07</c:v>
                </c:pt>
                <c:pt idx="27">
                  <c:v>3.08</c:v>
                </c:pt>
                <c:pt idx="28">
                  <c:v>3.09</c:v>
                </c:pt>
                <c:pt idx="29">
                  <c:v>3.1</c:v>
                </c:pt>
                <c:pt idx="30">
                  <c:v>3.11</c:v>
                </c:pt>
                <c:pt idx="31">
                  <c:v>3.12</c:v>
                </c:pt>
                <c:pt idx="32">
                  <c:v>3.13</c:v>
                </c:pt>
                <c:pt idx="33">
                  <c:v>3.14</c:v>
                </c:pt>
                <c:pt idx="34">
                  <c:v>3.15</c:v>
                </c:pt>
                <c:pt idx="35">
                  <c:v>3.16</c:v>
                </c:pt>
                <c:pt idx="36">
                  <c:v>3.17</c:v>
                </c:pt>
                <c:pt idx="37">
                  <c:v>3.18</c:v>
                </c:pt>
                <c:pt idx="38">
                  <c:v>3.19</c:v>
                </c:pt>
                <c:pt idx="39">
                  <c:v>3.2</c:v>
                </c:pt>
                <c:pt idx="40">
                  <c:v>3.3</c:v>
                </c:pt>
                <c:pt idx="41">
                  <c:v>3.4</c:v>
                </c:pt>
                <c:pt idx="42">
                  <c:v>3.5</c:v>
                </c:pt>
                <c:pt idx="43">
                  <c:v>3.6</c:v>
                </c:pt>
                <c:pt idx="44">
                  <c:v>3.7</c:v>
                </c:pt>
                <c:pt idx="45">
                  <c:v>3.8</c:v>
                </c:pt>
                <c:pt idx="46">
                  <c:v>3.9</c:v>
                </c:pt>
                <c:pt idx="47">
                  <c:v>4</c:v>
                </c:pt>
                <c:pt idx="48">
                  <c:v>4.0999999999999996</c:v>
                </c:pt>
                <c:pt idx="49">
                  <c:v>4.2</c:v>
                </c:pt>
                <c:pt idx="50">
                  <c:v>4.3</c:v>
                </c:pt>
                <c:pt idx="51">
                  <c:v>4.4000000000000004</c:v>
                </c:pt>
                <c:pt idx="52">
                  <c:v>4.5</c:v>
                </c:pt>
                <c:pt idx="53">
                  <c:v>4.5999999999999996</c:v>
                </c:pt>
                <c:pt idx="54">
                  <c:v>4.7</c:v>
                </c:pt>
                <c:pt idx="55">
                  <c:v>4.8</c:v>
                </c:pt>
                <c:pt idx="56">
                  <c:v>4.9000000000000004</c:v>
                </c:pt>
                <c:pt idx="57">
                  <c:v>5</c:v>
                </c:pt>
                <c:pt idx="58">
                  <c:v>5.0999999999999996</c:v>
                </c:pt>
                <c:pt idx="59">
                  <c:v>5.2</c:v>
                </c:pt>
                <c:pt idx="60">
                  <c:v>5.3</c:v>
                </c:pt>
                <c:pt idx="61">
                  <c:v>5.4</c:v>
                </c:pt>
                <c:pt idx="62">
                  <c:v>5.5</c:v>
                </c:pt>
                <c:pt idx="63">
                  <c:v>5.6</c:v>
                </c:pt>
                <c:pt idx="64">
                  <c:v>5.7</c:v>
                </c:pt>
                <c:pt idx="65">
                  <c:v>5.8</c:v>
                </c:pt>
                <c:pt idx="66">
                  <c:v>5.9</c:v>
                </c:pt>
                <c:pt idx="67">
                  <c:v>6</c:v>
                </c:pt>
                <c:pt idx="68">
                  <c:v>6.1</c:v>
                </c:pt>
                <c:pt idx="69">
                  <c:v>6.2</c:v>
                </c:pt>
                <c:pt idx="70">
                  <c:v>6.3</c:v>
                </c:pt>
                <c:pt idx="71">
                  <c:v>6.4</c:v>
                </c:pt>
                <c:pt idx="72">
                  <c:v>6.5</c:v>
                </c:pt>
                <c:pt idx="73">
                  <c:v>6.6</c:v>
                </c:pt>
                <c:pt idx="74">
                  <c:v>6.7</c:v>
                </c:pt>
                <c:pt idx="75">
                  <c:v>6.8</c:v>
                </c:pt>
                <c:pt idx="76">
                  <c:v>6.9</c:v>
                </c:pt>
                <c:pt idx="77">
                  <c:v>7</c:v>
                </c:pt>
                <c:pt idx="78">
                  <c:v>8</c:v>
                </c:pt>
                <c:pt idx="79">
                  <c:v>9</c:v>
                </c:pt>
                <c:pt idx="80">
                  <c:v>10</c:v>
                </c:pt>
                <c:pt idx="81">
                  <c:v>11</c:v>
                </c:pt>
                <c:pt idx="82">
                  <c:v>12</c:v>
                </c:pt>
                <c:pt idx="83">
                  <c:v>13</c:v>
                </c:pt>
                <c:pt idx="84">
                  <c:v>14</c:v>
                </c:pt>
                <c:pt idx="85">
                  <c:v>15</c:v>
                </c:pt>
                <c:pt idx="86">
                  <c:v>16</c:v>
                </c:pt>
                <c:pt idx="87">
                  <c:v>17</c:v>
                </c:pt>
                <c:pt idx="88">
                  <c:v>18</c:v>
                </c:pt>
                <c:pt idx="89">
                  <c:v>19</c:v>
                </c:pt>
                <c:pt idx="90">
                  <c:v>20</c:v>
                </c:pt>
              </c:numCache>
            </c:numRef>
          </c:xVal>
          <c:yVal>
            <c:numRef>
              <c:f>'He, HeHe, Circumcoronene'!$H$5:$H$95</c:f>
              <c:numCache>
                <c:formatCode>0.00</c:formatCode>
                <c:ptCount val="91"/>
                <c:pt idx="0">
                  <c:v>560.08523797310238</c:v>
                </c:pt>
                <c:pt idx="1">
                  <c:v>343.93868687902363</c:v>
                </c:pt>
                <c:pt idx="2">
                  <c:v>206.8987880870614</c:v>
                </c:pt>
                <c:pt idx="3">
                  <c:v>120.63506888439358</c:v>
                </c:pt>
                <c:pt idx="4">
                  <c:v>66.634194169472252</c:v>
                </c:pt>
                <c:pt idx="5">
                  <c:v>32.996565614971239</c:v>
                </c:pt>
                <c:pt idx="6">
                  <c:v>12.250705132109163</c:v>
                </c:pt>
                <c:pt idx="7">
                  <c:v>-0.22225981974896628</c:v>
                </c:pt>
                <c:pt idx="8">
                  <c:v>-7.3007584353369328</c:v>
                </c:pt>
                <c:pt idx="9">
                  <c:v>-10.845781997079154</c:v>
                </c:pt>
                <c:pt idx="10">
                  <c:v>-11.05836580942904</c:v>
                </c:pt>
                <c:pt idx="11">
                  <c:v>-11.249577539993952</c:v>
                </c:pt>
                <c:pt idx="12">
                  <c:v>-11.420405214144843</c:v>
                </c:pt>
                <c:pt idx="13">
                  <c:v>-11.571802417275178</c:v>
                </c:pt>
                <c:pt idx="14">
                  <c:v>-11.704690313810127</c:v>
                </c:pt>
                <c:pt idx="15">
                  <c:v>-11.819959378774017</c:v>
                </c:pt>
                <c:pt idx="16">
                  <c:v>-11.918469453895284</c:v>
                </c:pt>
                <c:pt idx="17">
                  <c:v>-12.001051335453035</c:v>
                </c:pt>
                <c:pt idx="18">
                  <c:v>-12.068507639164151</c:v>
                </c:pt>
                <c:pt idx="19">
                  <c:v>-12.121613260807367</c:v>
                </c:pt>
                <c:pt idx="20">
                  <c:v>-12.161116416598396</c:v>
                </c:pt>
                <c:pt idx="21">
                  <c:v>-12.187739390743401</c:v>
                </c:pt>
                <c:pt idx="22">
                  <c:v>-12.202179027574067</c:v>
                </c:pt>
                <c:pt idx="23">
                  <c:v>-12.205107596178498</c:v>
                </c:pt>
                <c:pt idx="24">
                  <c:v>-12.197173338641258</c:v>
                </c:pt>
                <c:pt idx="25">
                  <c:v>-12.179000988821874</c:v>
                </c:pt>
                <c:pt idx="26">
                  <c:v>-12.151192436391389</c:v>
                </c:pt>
                <c:pt idx="27">
                  <c:v>-12.114327274047614</c:v>
                </c:pt>
                <c:pt idx="28">
                  <c:v>-12.068963289137875</c:v>
                </c:pt>
                <c:pt idx="29">
                  <c:v>-12.015636981156588</c:v>
                </c:pt>
                <c:pt idx="30">
                  <c:v>-11.954864082573291</c:v>
                </c:pt>
                <c:pt idx="31">
                  <c:v>-11.88714007709881</c:v>
                </c:pt>
                <c:pt idx="32">
                  <c:v>-11.812940632384976</c:v>
                </c:pt>
                <c:pt idx="33">
                  <c:v>-11.732722032980538</c:v>
                </c:pt>
                <c:pt idx="34">
                  <c:v>-11.646921757264135</c:v>
                </c:pt>
                <c:pt idx="35">
                  <c:v>-11.555958852245753</c:v>
                </c:pt>
                <c:pt idx="36">
                  <c:v>-11.460234509731157</c:v>
                </c:pt>
                <c:pt idx="37">
                  <c:v>-11.360132298939599</c:v>
                </c:pt>
                <c:pt idx="38">
                  <c:v>-11.256018856671425</c:v>
                </c:pt>
                <c:pt idx="39">
                  <c:v>-11.148244177055471</c:v>
                </c:pt>
                <c:pt idx="40">
                  <c:v>-9.9351508724893751</c:v>
                </c:pt>
                <c:pt idx="41">
                  <c:v>-8.6344532105279779</c:v>
                </c:pt>
                <c:pt idx="42">
                  <c:v>-7.3892306828292362</c:v>
                </c:pt>
                <c:pt idx="43">
                  <c:v>-6.2656739146448608</c:v>
                </c:pt>
                <c:pt idx="44">
                  <c:v>-5.2840587687562675</c:v>
                </c:pt>
                <c:pt idx="45">
                  <c:v>-4.4409701050790984</c:v>
                </c:pt>
                <c:pt idx="46">
                  <c:v>-3.7231950261097539</c:v>
                </c:pt>
                <c:pt idx="47">
                  <c:v>-3.1152703621381952</c:v>
                </c:pt>
                <c:pt idx="48">
                  <c:v>-2.6024921782699355</c:v>
                </c:pt>
                <c:pt idx="49">
                  <c:v>-2.1719106633010195</c:v>
                </c:pt>
                <c:pt idx="50">
                  <c:v>-1.8121901786412677</c:v>
                </c:pt>
                <c:pt idx="51">
                  <c:v>-1.513270340683516</c:v>
                </c:pt>
                <c:pt idx="52">
                  <c:v>-1.2661085288579483</c:v>
                </c:pt>
                <c:pt idx="53">
                  <c:v>-1.0625644811059887</c:v>
                </c:pt>
                <c:pt idx="54">
                  <c:v>-0.89538065125985911</c:v>
                </c:pt>
                <c:pt idx="55">
                  <c:v>-0.75819533221804047</c:v>
                </c:pt>
                <c:pt idx="56">
                  <c:v>-0.64551738925316915</c:v>
                </c:pt>
                <c:pt idx="57">
                  <c:v>-0.55280209057459295</c:v>
                </c:pt>
                <c:pt idx="58">
                  <c:v>-0.47620512560525707</c:v>
                </c:pt>
                <c:pt idx="59">
                  <c:v>-0.41262122669844031</c:v>
                </c:pt>
                <c:pt idx="60">
                  <c:v>-0.35954678531022133</c:v>
                </c:pt>
                <c:pt idx="61">
                  <c:v>-0.31497840658678194</c:v>
                </c:pt>
                <c:pt idx="62">
                  <c:v>-0.27731965706590117</c:v>
                </c:pt>
                <c:pt idx="63">
                  <c:v>-0.24530038757006789</c:v>
                </c:pt>
                <c:pt idx="64">
                  <c:v>-0.21790906475949726</c:v>
                </c:pt>
                <c:pt idx="65">
                  <c:v>-0.19433805421536529</c:v>
                </c:pt>
                <c:pt idx="66">
                  <c:v>-0.17393997950875129</c:v>
                </c:pt>
                <c:pt idx="67">
                  <c:v>-0.1561935701772599</c:v>
                </c:pt>
                <c:pt idx="68">
                  <c:v>-0.14067689531463259</c:v>
                </c:pt>
                <c:pt idx="69">
                  <c:v>-0.12704691191198259</c:v>
                </c:pt>
                <c:pt idx="70">
                  <c:v>-0.11502210178865173</c:v>
                </c:pt>
                <c:pt idx="71">
                  <c:v>-0.10437153907118318</c:v>
                </c:pt>
                <c:pt idx="72">
                  <c:v>-9.4904910687671637E-2</c:v>
                </c:pt>
                <c:pt idx="73">
                  <c:v>-8.646017046344627E-2</c:v>
                </c:pt>
                <c:pt idx="74">
                  <c:v>-7.8906625917383802E-2</c:v>
                </c:pt>
                <c:pt idx="75">
                  <c:v>-7.2131121844616217E-2</c:v>
                </c:pt>
                <c:pt idx="76">
                  <c:v>-6.6038414861821798E-2</c:v>
                </c:pt>
                <c:pt idx="77">
                  <c:v>-6.0547337776517343E-2</c:v>
                </c:pt>
                <c:pt idx="78">
                  <c:v>-2.7109544856366023E-2</c:v>
                </c:pt>
                <c:pt idx="79">
                  <c:v>-1.3391529220084379E-2</c:v>
                </c:pt>
                <c:pt idx="80">
                  <c:v>-7.1157777009469569E-3</c:v>
                </c:pt>
                <c:pt idx="81">
                  <c:v>-4.0164520538673544E-3</c:v>
                </c:pt>
                <c:pt idx="82">
                  <c:v>-2.3828673878854545E-3</c:v>
                </c:pt>
                <c:pt idx="83">
                  <c:v>-1.4740767914080877E-3</c:v>
                </c:pt>
                <c:pt idx="84">
                  <c:v>-9.4496086048536656E-4</c:v>
                </c:pt>
                <c:pt idx="85">
                  <c:v>-6.2464726835315793E-4</c:v>
                </c:pt>
                <c:pt idx="86">
                  <c:v>-4.2409440487780611E-4</c:v>
                </c:pt>
                <c:pt idx="87">
                  <c:v>-2.9475766498510581E-4</c:v>
                </c:pt>
                <c:pt idx="88">
                  <c:v>-2.0917714026829517E-4</c:v>
                </c:pt>
                <c:pt idx="89">
                  <c:v>-1.5122945013562372E-4</c:v>
                </c:pt>
                <c:pt idx="90">
                  <c:v>-1.1116488861308228E-4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D85C-414E-A38D-7A6647673B90}"/>
            </c:ext>
          </c:extLst>
        </c:ser>
        <c:ser>
          <c:idx val="1"/>
          <c:order val="3"/>
          <c:tx>
            <c:strRef>
              <c:f>'He, HeHe, Circumcoronene'!$I$4</c:f>
              <c:strCache>
                <c:ptCount val="1"/>
                <c:pt idx="0">
                  <c:v>CCSD(T)/6-31++G(d,3p)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'He, HeHe, Circumcoronene'!$G$5:$G$95</c:f>
              <c:numCache>
                <c:formatCode>General</c:formatCode>
                <c:ptCount val="91"/>
                <c:pt idx="0">
                  <c:v>2</c:v>
                </c:pt>
                <c:pt idx="1">
                  <c:v>2.1</c:v>
                </c:pt>
                <c:pt idx="2">
                  <c:v>2.2000000000000002</c:v>
                </c:pt>
                <c:pt idx="3">
                  <c:v>2.2999999999999998</c:v>
                </c:pt>
                <c:pt idx="4">
                  <c:v>2.4</c:v>
                </c:pt>
                <c:pt idx="5">
                  <c:v>2.5</c:v>
                </c:pt>
                <c:pt idx="6">
                  <c:v>2.6</c:v>
                </c:pt>
                <c:pt idx="7">
                  <c:v>2.7</c:v>
                </c:pt>
                <c:pt idx="8">
                  <c:v>2.8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2.94</c:v>
                </c:pt>
                <c:pt idx="14">
                  <c:v>2.95</c:v>
                </c:pt>
                <c:pt idx="15">
                  <c:v>2.96</c:v>
                </c:pt>
                <c:pt idx="16">
                  <c:v>2.97</c:v>
                </c:pt>
                <c:pt idx="17">
                  <c:v>2.98</c:v>
                </c:pt>
                <c:pt idx="18">
                  <c:v>2.99</c:v>
                </c:pt>
                <c:pt idx="19">
                  <c:v>3</c:v>
                </c:pt>
                <c:pt idx="20">
                  <c:v>3.01</c:v>
                </c:pt>
                <c:pt idx="21">
                  <c:v>3.02</c:v>
                </c:pt>
                <c:pt idx="22">
                  <c:v>3.03</c:v>
                </c:pt>
                <c:pt idx="23">
                  <c:v>3.04</c:v>
                </c:pt>
                <c:pt idx="24">
                  <c:v>3.05</c:v>
                </c:pt>
                <c:pt idx="25">
                  <c:v>3.06</c:v>
                </c:pt>
                <c:pt idx="26">
                  <c:v>3.07</c:v>
                </c:pt>
                <c:pt idx="27">
                  <c:v>3.08</c:v>
                </c:pt>
                <c:pt idx="28">
                  <c:v>3.09</c:v>
                </c:pt>
                <c:pt idx="29">
                  <c:v>3.1</c:v>
                </c:pt>
                <c:pt idx="30">
                  <c:v>3.11</c:v>
                </c:pt>
                <c:pt idx="31">
                  <c:v>3.12</c:v>
                </c:pt>
                <c:pt idx="32">
                  <c:v>3.13</c:v>
                </c:pt>
                <c:pt idx="33">
                  <c:v>3.14</c:v>
                </c:pt>
                <c:pt idx="34">
                  <c:v>3.15</c:v>
                </c:pt>
                <c:pt idx="35">
                  <c:v>3.16</c:v>
                </c:pt>
                <c:pt idx="36">
                  <c:v>3.17</c:v>
                </c:pt>
                <c:pt idx="37">
                  <c:v>3.18</c:v>
                </c:pt>
                <c:pt idx="38">
                  <c:v>3.19</c:v>
                </c:pt>
                <c:pt idx="39">
                  <c:v>3.2</c:v>
                </c:pt>
                <c:pt idx="40">
                  <c:v>3.3</c:v>
                </c:pt>
                <c:pt idx="41">
                  <c:v>3.4</c:v>
                </c:pt>
                <c:pt idx="42">
                  <c:v>3.5</c:v>
                </c:pt>
                <c:pt idx="43">
                  <c:v>3.6</c:v>
                </c:pt>
                <c:pt idx="44">
                  <c:v>3.7</c:v>
                </c:pt>
                <c:pt idx="45">
                  <c:v>3.8</c:v>
                </c:pt>
                <c:pt idx="46">
                  <c:v>3.9</c:v>
                </c:pt>
                <c:pt idx="47">
                  <c:v>4</c:v>
                </c:pt>
                <c:pt idx="48">
                  <c:v>4.0999999999999996</c:v>
                </c:pt>
                <c:pt idx="49">
                  <c:v>4.2</c:v>
                </c:pt>
                <c:pt idx="50">
                  <c:v>4.3</c:v>
                </c:pt>
                <c:pt idx="51">
                  <c:v>4.4000000000000004</c:v>
                </c:pt>
                <c:pt idx="52">
                  <c:v>4.5</c:v>
                </c:pt>
                <c:pt idx="53">
                  <c:v>4.5999999999999996</c:v>
                </c:pt>
                <c:pt idx="54">
                  <c:v>4.7</c:v>
                </c:pt>
                <c:pt idx="55">
                  <c:v>4.8</c:v>
                </c:pt>
                <c:pt idx="56">
                  <c:v>4.9000000000000004</c:v>
                </c:pt>
                <c:pt idx="57">
                  <c:v>5</c:v>
                </c:pt>
                <c:pt idx="58">
                  <c:v>5.0999999999999996</c:v>
                </c:pt>
                <c:pt idx="59">
                  <c:v>5.2</c:v>
                </c:pt>
                <c:pt idx="60">
                  <c:v>5.3</c:v>
                </c:pt>
                <c:pt idx="61">
                  <c:v>5.4</c:v>
                </c:pt>
                <c:pt idx="62">
                  <c:v>5.5</c:v>
                </c:pt>
                <c:pt idx="63">
                  <c:v>5.6</c:v>
                </c:pt>
                <c:pt idx="64">
                  <c:v>5.7</c:v>
                </c:pt>
                <c:pt idx="65">
                  <c:v>5.8</c:v>
                </c:pt>
                <c:pt idx="66">
                  <c:v>5.9</c:v>
                </c:pt>
                <c:pt idx="67">
                  <c:v>6</c:v>
                </c:pt>
                <c:pt idx="68">
                  <c:v>6.1</c:v>
                </c:pt>
                <c:pt idx="69">
                  <c:v>6.2</c:v>
                </c:pt>
                <c:pt idx="70">
                  <c:v>6.3</c:v>
                </c:pt>
                <c:pt idx="71">
                  <c:v>6.4</c:v>
                </c:pt>
                <c:pt idx="72">
                  <c:v>6.5</c:v>
                </c:pt>
                <c:pt idx="73">
                  <c:v>6.6</c:v>
                </c:pt>
                <c:pt idx="74">
                  <c:v>6.7</c:v>
                </c:pt>
                <c:pt idx="75">
                  <c:v>6.8</c:v>
                </c:pt>
                <c:pt idx="76">
                  <c:v>6.9</c:v>
                </c:pt>
                <c:pt idx="77">
                  <c:v>7</c:v>
                </c:pt>
                <c:pt idx="78">
                  <c:v>8</c:v>
                </c:pt>
                <c:pt idx="79">
                  <c:v>9</c:v>
                </c:pt>
                <c:pt idx="80">
                  <c:v>10</c:v>
                </c:pt>
                <c:pt idx="81">
                  <c:v>11</c:v>
                </c:pt>
                <c:pt idx="82">
                  <c:v>12</c:v>
                </c:pt>
                <c:pt idx="83">
                  <c:v>13</c:v>
                </c:pt>
                <c:pt idx="84">
                  <c:v>14</c:v>
                </c:pt>
                <c:pt idx="85">
                  <c:v>15</c:v>
                </c:pt>
                <c:pt idx="86">
                  <c:v>16</c:v>
                </c:pt>
                <c:pt idx="87">
                  <c:v>17</c:v>
                </c:pt>
                <c:pt idx="88">
                  <c:v>18</c:v>
                </c:pt>
                <c:pt idx="89">
                  <c:v>19</c:v>
                </c:pt>
                <c:pt idx="90">
                  <c:v>20</c:v>
                </c:pt>
              </c:numCache>
            </c:numRef>
          </c:xVal>
          <c:yVal>
            <c:numRef>
              <c:f>'He, HeHe, Circumcoronene'!$I$5:$I$95</c:f>
              <c:numCache>
                <c:formatCode>0.00</c:formatCode>
                <c:ptCount val="91"/>
                <c:pt idx="0">
                  <c:v>555.9930539637968</c:v>
                </c:pt>
                <c:pt idx="1">
                  <c:v>338.87385555139383</c:v>
                </c:pt>
                <c:pt idx="2">
                  <c:v>201.52187536562425</c:v>
                </c:pt>
                <c:pt idx="3">
                  <c:v>115.39955548747899</c:v>
                </c:pt>
                <c:pt idx="4">
                  <c:v>61.833668596395512</c:v>
                </c:pt>
                <c:pt idx="5">
                  <c:v>28.800298680384582</c:v>
                </c:pt>
                <c:pt idx="6">
                  <c:v>8.7300081514849719</c:v>
                </c:pt>
                <c:pt idx="7">
                  <c:v>-3.0710007796104968</c:v>
                </c:pt>
                <c:pt idx="8">
                  <c:v>-9.5336620200351767</c:v>
                </c:pt>
                <c:pt idx="9">
                  <c:v>-12.549685975348048</c:v>
                </c:pt>
                <c:pt idx="10">
                  <c:v>-12.714731824074097</c:v>
                </c:pt>
                <c:pt idx="11">
                  <c:v>-12.859413749348345</c:v>
                </c:pt>
                <c:pt idx="12">
                  <c:v>-12.98471245036413</c:v>
                </c:pt>
                <c:pt idx="13">
                  <c:v>-13.09157978145983</c:v>
                </c:pt>
                <c:pt idx="14">
                  <c:v>-13.180938753656005</c:v>
                </c:pt>
                <c:pt idx="15">
                  <c:v>-13.253683533630634</c:v>
                </c:pt>
                <c:pt idx="16">
                  <c:v>-13.310679443462947</c:v>
                </c:pt>
                <c:pt idx="17">
                  <c:v>-13.352705273997749</c:v>
                </c:pt>
                <c:pt idx="18">
                  <c:v>-13.380626347314267</c:v>
                </c:pt>
                <c:pt idx="19">
                  <c:v>-13.395134921485777</c:v>
                </c:pt>
                <c:pt idx="20">
                  <c:v>-13.397038631187291</c:v>
                </c:pt>
                <c:pt idx="21">
                  <c:v>-13.387000889893326</c:v>
                </c:pt>
                <c:pt idx="22">
                  <c:v>-13.365771644106118</c:v>
                </c:pt>
                <c:pt idx="23">
                  <c:v>-13.333927775297214</c:v>
                </c:pt>
                <c:pt idx="24">
                  <c:v>-13.29216154153989</c:v>
                </c:pt>
                <c:pt idx="25">
                  <c:v>-13.241078668904452</c:v>
                </c:pt>
                <c:pt idx="26">
                  <c:v>-13.181284882692642</c:v>
                </c:pt>
                <c:pt idx="27">
                  <c:v>-13.113299376715609</c:v>
                </c:pt>
                <c:pt idx="28">
                  <c:v>-13.037727876787468</c:v>
                </c:pt>
                <c:pt idx="29">
                  <c:v>-12.955031887778032</c:v>
                </c:pt>
                <c:pt idx="30">
                  <c:v>-12.865759447841018</c:v>
                </c:pt>
                <c:pt idx="31">
                  <c:v>-12.770372062102426</c:v>
                </c:pt>
                <c:pt idx="32">
                  <c:v>-12.669302391858054</c:v>
                </c:pt>
                <c:pt idx="33">
                  <c:v>-12.563040786320283</c:v>
                </c:pt>
                <c:pt idx="34">
                  <c:v>-12.451991062954718</c:v>
                </c:pt>
                <c:pt idx="35">
                  <c:v>-12.336557038714579</c:v>
                </c:pt>
                <c:pt idx="36">
                  <c:v>-12.217113686979081</c:v>
                </c:pt>
                <c:pt idx="37">
                  <c:v>-12.094064824445265</c:v>
                </c:pt>
                <c:pt idx="38">
                  <c:v>-11.967698892489363</c:v>
                </c:pt>
                <c:pt idx="39">
                  <c:v>-11.838390863978219</c:v>
                </c:pt>
                <c:pt idx="40">
                  <c:v>-10.445510047654864</c:v>
                </c:pt>
                <c:pt idx="41">
                  <c:v>-9.0186220562997956</c:v>
                </c:pt>
                <c:pt idx="42">
                  <c:v>-7.6866887893875235</c:v>
                </c:pt>
                <c:pt idx="43">
                  <c:v>-6.5044274744381907</c:v>
                </c:pt>
                <c:pt idx="44">
                  <c:v>-5.4834334328982646</c:v>
                </c:pt>
                <c:pt idx="45">
                  <c:v>-4.6140438971091786</c:v>
                </c:pt>
                <c:pt idx="46">
                  <c:v>-3.8786351315696743</c:v>
                </c:pt>
                <c:pt idx="47">
                  <c:v>-3.2587469222732794</c:v>
                </c:pt>
                <c:pt idx="48">
                  <c:v>-2.7375920124801332</c:v>
                </c:pt>
                <c:pt idx="49">
                  <c:v>-2.3007483602778844</c:v>
                </c:pt>
                <c:pt idx="50">
                  <c:v>-1.935928385890602</c:v>
                </c:pt>
                <c:pt idx="51">
                  <c:v>-1.6324020899510427</c:v>
                </c:pt>
                <c:pt idx="52">
                  <c:v>-1.3807086128929722</c:v>
                </c:pt>
                <c:pt idx="53">
                  <c:v>-1.1724831706890333</c:v>
                </c:pt>
                <c:pt idx="54">
                  <c:v>-1.0003128331378768</c:v>
                </c:pt>
                <c:pt idx="55">
                  <c:v>-0.85785190225920516</c:v>
                </c:pt>
                <c:pt idx="56">
                  <c:v>-0.73962000215194412</c:v>
                </c:pt>
                <c:pt idx="57">
                  <c:v>-0.64120398734276141</c:v>
                </c:pt>
                <c:pt idx="58">
                  <c:v>-0.55879643945337742</c:v>
                </c:pt>
                <c:pt idx="59">
                  <c:v>-0.48942641732978853</c:v>
                </c:pt>
                <c:pt idx="60">
                  <c:v>-0.43067101822789666</c:v>
                </c:pt>
                <c:pt idx="61">
                  <c:v>-0.38056884427341509</c:v>
                </c:pt>
                <c:pt idx="62">
                  <c:v>-0.33764884731681555</c:v>
                </c:pt>
                <c:pt idx="63">
                  <c:v>-0.30067073164347574</c:v>
                </c:pt>
                <c:pt idx="64">
                  <c:v>-0.26859611039966585</c:v>
                </c:pt>
                <c:pt idx="65">
                  <c:v>-0.2406750370831483</c:v>
                </c:pt>
                <c:pt idx="66">
                  <c:v>-0.21627294204960532</c:v>
                </c:pt>
                <c:pt idx="67">
                  <c:v>-0.19484178740150523</c:v>
                </c:pt>
                <c:pt idx="68">
                  <c:v>-0.17597775669799681</c:v>
                </c:pt>
                <c:pt idx="69">
                  <c:v>-0.15927703196110732</c:v>
                </c:pt>
                <c:pt idx="70">
                  <c:v>-0.14445117283934486</c:v>
                </c:pt>
                <c:pt idx="71">
                  <c:v>-0.13126942638542999</c:v>
                </c:pt>
                <c:pt idx="72">
                  <c:v>-0.11950104016445708</c:v>
                </c:pt>
                <c:pt idx="73">
                  <c:v>-0.10897294940191972</c:v>
                </c:pt>
                <c:pt idx="74">
                  <c:v>-9.954093392207207E-2</c:v>
                </c:pt>
                <c:pt idx="75">
                  <c:v>-9.1060773292981206E-2</c:v>
                </c:pt>
                <c:pt idx="76">
                  <c:v>-8.3417090912913966E-2</c:v>
                </c:pt>
                <c:pt idx="77">
                  <c:v>-7.6523355035084464E-2</c:v>
                </c:pt>
                <c:pt idx="78">
                  <c:v>-3.4468680413895177E-2</c:v>
                </c:pt>
                <c:pt idx="79">
                  <c:v>-1.7219918291847769E-2</c:v>
                </c:pt>
                <c:pt idx="80">
                  <c:v>-9.3166391343013893E-3</c:v>
                </c:pt>
                <c:pt idx="81">
                  <c:v>-5.3938438981016995E-3</c:v>
                </c:pt>
                <c:pt idx="82">
                  <c:v>-3.3459137646552153E-3</c:v>
                </c:pt>
                <c:pt idx="83">
                  <c:v>-2.1921505653793361E-3</c:v>
                </c:pt>
                <c:pt idx="84">
                  <c:v>-1.5287365784882212E-3</c:v>
                </c:pt>
                <c:pt idx="85">
                  <c:v>-1.1249193690762382E-3</c:v>
                </c:pt>
                <c:pt idx="86">
                  <c:v>-8.9416667798367653E-4</c:v>
                </c:pt>
                <c:pt idx="87">
                  <c:v>-7.2110215966425528E-4</c:v>
                </c:pt>
                <c:pt idx="88">
                  <c:v>-6.0572581411797442E-4</c:v>
                </c:pt>
                <c:pt idx="89">
                  <c:v>-5.4803764134483404E-4</c:v>
                </c:pt>
                <c:pt idx="90">
                  <c:v>-4.9034946857169355E-4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D85C-414E-A38D-7A6647673B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60000144"/>
        <c:axId val="1431246640"/>
      </c:scatterChart>
      <c:valAx>
        <c:axId val="1460000144"/>
        <c:scaling>
          <c:orientation val="minMax"/>
          <c:max val="20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en-US"/>
          </a:p>
        </c:txPr>
        <c:crossAx val="1431246640"/>
        <c:crosses val="autoZero"/>
        <c:crossBetween val="midCat"/>
      </c:valAx>
      <c:valAx>
        <c:axId val="1431246640"/>
        <c:scaling>
          <c:orientation val="minMax"/>
          <c:max val="100"/>
          <c:min val="-20"/>
        </c:scaling>
        <c:delete val="0"/>
        <c:axPos val="l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en-US"/>
          </a:p>
        </c:txPr>
        <c:crossAx val="1460000144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b"/>
      <c:layout>
        <c:manualLayout>
          <c:xMode val="edge"/>
          <c:yMode val="edge"/>
          <c:x val="0.31043593902362548"/>
          <c:y val="0.17494368882044226"/>
          <c:w val="0.56067188001470669"/>
          <c:h val="0.25196283541942111"/>
        </c:manualLayout>
      </c:layout>
      <c:overlay val="0"/>
      <c:spPr>
        <a:noFill/>
        <a:ln>
          <a:noFill/>
        </a:ln>
        <a:effectLst/>
      </c:spPr>
      <c:txPr>
        <a:bodyPr rot="0" vert="horz"/>
        <a:lstStyle/>
        <a:p>
          <a:pPr>
            <a:defRPr/>
          </a:pPr>
          <a:endParaRPr lang="en-US"/>
        </a:p>
      </c:txPr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Y'!$X$34</c:f>
              <c:strCache>
                <c:ptCount val="1"/>
                <c:pt idx="0">
                  <c:v>X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'He+CircC Z + W + A + X + Y'!$W$35:$W$61</c:f>
              <c:numCache>
                <c:formatCode>0.00</c:formatCode>
                <c:ptCount val="27"/>
                <c:pt idx="0">
                  <c:v>2.4</c:v>
                </c:pt>
                <c:pt idx="1">
                  <c:v>2.5</c:v>
                </c:pt>
                <c:pt idx="2">
                  <c:v>2.7</c:v>
                </c:pt>
                <c:pt idx="3">
                  <c:v>2.8</c:v>
                </c:pt>
                <c:pt idx="4">
                  <c:v>2.9</c:v>
                </c:pt>
                <c:pt idx="5">
                  <c:v>2.92</c:v>
                </c:pt>
                <c:pt idx="6">
                  <c:v>2.93</c:v>
                </c:pt>
                <c:pt idx="7">
                  <c:v>2.94</c:v>
                </c:pt>
                <c:pt idx="8">
                  <c:v>2.95</c:v>
                </c:pt>
                <c:pt idx="9">
                  <c:v>2.94</c:v>
                </c:pt>
                <c:pt idx="10">
                  <c:v>2.95</c:v>
                </c:pt>
                <c:pt idx="11">
                  <c:v>2.96</c:v>
                </c:pt>
                <c:pt idx="12">
                  <c:v>2.97</c:v>
                </c:pt>
                <c:pt idx="13">
                  <c:v>2.98</c:v>
                </c:pt>
                <c:pt idx="14">
                  <c:v>2.99</c:v>
                </c:pt>
                <c:pt idx="15">
                  <c:v>3</c:v>
                </c:pt>
                <c:pt idx="16">
                  <c:v>3.01</c:v>
                </c:pt>
                <c:pt idx="17">
                  <c:v>3.02</c:v>
                </c:pt>
                <c:pt idx="18">
                  <c:v>3.03</c:v>
                </c:pt>
                <c:pt idx="19">
                  <c:v>3.04</c:v>
                </c:pt>
                <c:pt idx="20">
                  <c:v>3.1</c:v>
                </c:pt>
                <c:pt idx="21">
                  <c:v>3.5</c:v>
                </c:pt>
                <c:pt idx="22">
                  <c:v>4</c:v>
                </c:pt>
                <c:pt idx="23">
                  <c:v>5</c:v>
                </c:pt>
                <c:pt idx="24">
                  <c:v>6</c:v>
                </c:pt>
                <c:pt idx="25">
                  <c:v>8</c:v>
                </c:pt>
                <c:pt idx="26">
                  <c:v>10</c:v>
                </c:pt>
              </c:numCache>
            </c:numRef>
          </c:xVal>
          <c:yVal>
            <c:numRef>
              <c:f>'He+CircC Z + W + A + X + Y'!$X$35:$X$61</c:f>
              <c:numCache>
                <c:formatCode>0.00</c:formatCode>
                <c:ptCount val="27"/>
                <c:pt idx="0">
                  <c:v>77.390598673129162</c:v>
                </c:pt>
                <c:pt idx="1">
                  <c:v>-98.95399606184003</c:v>
                </c:pt>
                <c:pt idx="2">
                  <c:v>-285.72182599150733</c:v>
                </c:pt>
                <c:pt idx="3">
                  <c:v>-325.78667748660951</c:v>
                </c:pt>
                <c:pt idx="4">
                  <c:v>-343.81564707819808</c:v>
                </c:pt>
                <c:pt idx="5">
                  <c:v>-345.40301985255638</c:v>
                </c:pt>
                <c:pt idx="6">
                  <c:v>-345.98171010284472</c:v>
                </c:pt>
                <c:pt idx="7">
                  <c:v>-346.42569774583421</c:v>
                </c:pt>
                <c:pt idx="8">
                  <c:v>-346.73801275822501</c:v>
                </c:pt>
                <c:pt idx="9">
                  <c:v>-346.42569774583421</c:v>
                </c:pt>
                <c:pt idx="10">
                  <c:v>-346.73801275822501</c:v>
                </c:pt>
                <c:pt idx="11">
                  <c:v>-346.92393588156585</c:v>
                </c:pt>
                <c:pt idx="12">
                  <c:v>-346.98845916322028</c:v>
                </c:pt>
                <c:pt idx="13">
                  <c:v>-346.93533418412733</c:v>
                </c:pt>
                <c:pt idx="14">
                  <c:v>-346.76929329810821</c:v>
                </c:pt>
                <c:pt idx="15">
                  <c:v>-346.49426104016374</c:v>
                </c:pt>
                <c:pt idx="16">
                  <c:v>-346.11430616116286</c:v>
                </c:pt>
                <c:pt idx="17">
                  <c:v>-345.63358402022999</c:v>
                </c:pt>
                <c:pt idx="18">
                  <c:v>-345.0537972569357</c:v>
                </c:pt>
                <c:pt idx="19">
                  <c:v>-344.38236176877894</c:v>
                </c:pt>
                <c:pt idx="20">
                  <c:v>-338.5763271085566</c:v>
                </c:pt>
                <c:pt idx="21">
                  <c:v>-256.16455760246697</c:v>
                </c:pt>
                <c:pt idx="22">
                  <c:v>-140.87750113953064</c:v>
                </c:pt>
                <c:pt idx="23">
                  <c:v>-32.274412658006888</c:v>
                </c:pt>
                <c:pt idx="24">
                  <c:v>-10.037111708303623</c:v>
                </c:pt>
                <c:pt idx="25">
                  <c:v>-2.475499099886076</c:v>
                </c:pt>
                <c:pt idx="26">
                  <c:v>-0.83927218323351382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0AC-E14B-A433-3105CEC31D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  <c:max val="10"/>
          <c:min val="2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  <c:minorUnit val="0.2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62258646466660017"/>
          <c:y val="0.60779631013276614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Y'!$X$34</c:f>
              <c:strCache>
                <c:ptCount val="1"/>
                <c:pt idx="0">
                  <c:v>X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8.7928004252633016E-2"/>
                  <c:y val="0.148328294729582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'He+CircC Z + W + A + X + Y'!$W$45:$W$50</c:f>
              <c:numCache>
                <c:formatCode>0.00</c:formatCode>
                <c:ptCount val="6"/>
                <c:pt idx="0">
                  <c:v>2.95</c:v>
                </c:pt>
                <c:pt idx="1">
                  <c:v>2.96</c:v>
                </c:pt>
                <c:pt idx="2">
                  <c:v>2.97</c:v>
                </c:pt>
                <c:pt idx="3">
                  <c:v>2.98</c:v>
                </c:pt>
                <c:pt idx="4">
                  <c:v>2.99</c:v>
                </c:pt>
                <c:pt idx="5">
                  <c:v>3</c:v>
                </c:pt>
              </c:numCache>
            </c:numRef>
          </c:xVal>
          <c:yVal>
            <c:numRef>
              <c:f>'He+CircC Z + W + A + X + Y'!$X$45:$X$50</c:f>
              <c:numCache>
                <c:formatCode>0.00</c:formatCode>
                <c:ptCount val="6"/>
                <c:pt idx="0">
                  <c:v>-346.73801275822501</c:v>
                </c:pt>
                <c:pt idx="1">
                  <c:v>-346.92393588156585</c:v>
                </c:pt>
                <c:pt idx="2">
                  <c:v>-346.98845916322028</c:v>
                </c:pt>
                <c:pt idx="3">
                  <c:v>-346.93533418412733</c:v>
                </c:pt>
                <c:pt idx="4">
                  <c:v>-346.76929329810821</c:v>
                </c:pt>
                <c:pt idx="5">
                  <c:v>-346.49426104016374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2D9B-C145-98E2-B061CAB776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71922517038311384"/>
          <c:y val="0.68744222237707009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Y'!$AE$34</c:f>
              <c:strCache>
                <c:ptCount val="1"/>
                <c:pt idx="0">
                  <c:v>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'He+CircC Z + W + A + X + Y'!$AD$35:$AD$61</c:f>
              <c:numCache>
                <c:formatCode>0.00</c:formatCode>
                <c:ptCount val="27"/>
                <c:pt idx="0">
                  <c:v>2.2999999999999998</c:v>
                </c:pt>
                <c:pt idx="1">
                  <c:v>2.4</c:v>
                </c:pt>
                <c:pt idx="2">
                  <c:v>2.5</c:v>
                </c:pt>
                <c:pt idx="3">
                  <c:v>2.7</c:v>
                </c:pt>
                <c:pt idx="4">
                  <c:v>2.8</c:v>
                </c:pt>
                <c:pt idx="5">
                  <c:v>2.9</c:v>
                </c:pt>
                <c:pt idx="6">
                  <c:v>2.95</c:v>
                </c:pt>
                <c:pt idx="7">
                  <c:v>3</c:v>
                </c:pt>
                <c:pt idx="9">
                  <c:v>3.05</c:v>
                </c:pt>
                <c:pt idx="10">
                  <c:v>3.06</c:v>
                </c:pt>
                <c:pt idx="11">
                  <c:v>3.07</c:v>
                </c:pt>
                <c:pt idx="12">
                  <c:v>3.08</c:v>
                </c:pt>
                <c:pt idx="13">
                  <c:v>3.09</c:v>
                </c:pt>
                <c:pt idx="14">
                  <c:v>3.1</c:v>
                </c:pt>
                <c:pt idx="16">
                  <c:v>3.11</c:v>
                </c:pt>
                <c:pt idx="17">
                  <c:v>3.12</c:v>
                </c:pt>
                <c:pt idx="18">
                  <c:v>3.2</c:v>
                </c:pt>
                <c:pt idx="19">
                  <c:v>3.5</c:v>
                </c:pt>
                <c:pt idx="20">
                  <c:v>4</c:v>
                </c:pt>
                <c:pt idx="21">
                  <c:v>5</c:v>
                </c:pt>
                <c:pt idx="22">
                  <c:v>6</c:v>
                </c:pt>
                <c:pt idx="23">
                  <c:v>8</c:v>
                </c:pt>
                <c:pt idx="24">
                  <c:v>10</c:v>
                </c:pt>
              </c:numCache>
            </c:numRef>
          </c:xVal>
          <c:yVal>
            <c:numRef>
              <c:f>'He+CircC Z + W + A + X + Y'!$AE$35:$AE$61</c:f>
              <c:numCache>
                <c:formatCode>0.00</c:formatCode>
                <c:ptCount val="27"/>
                <c:pt idx="0">
                  <c:v>1052.2646723802864</c:v>
                </c:pt>
                <c:pt idx="1">
                  <c:v>552.58644882404394</c:v>
                </c:pt>
                <c:pt idx="2">
                  <c:v>214.27584004288869</c:v>
                </c:pt>
                <c:pt idx="3">
                  <c:v>-152.58736561526888</c:v>
                </c:pt>
                <c:pt idx="4">
                  <c:v>-239.83105759886115</c:v>
                </c:pt>
                <c:pt idx="5">
                  <c:v>-288.64136378076392</c:v>
                </c:pt>
                <c:pt idx="6">
                  <c:v>-302.65052220422541</c:v>
                </c:pt>
                <c:pt idx="7">
                  <c:v>-311.35808827246439</c:v>
                </c:pt>
                <c:pt idx="9">
                  <c:v>-315.73277781775278</c:v>
                </c:pt>
                <c:pt idx="10">
                  <c:v>-316.16080775842147</c:v>
                </c:pt>
                <c:pt idx="11">
                  <c:v>-316.45416396120976</c:v>
                </c:pt>
                <c:pt idx="12">
                  <c:v>-316.61760778058226</c:v>
                </c:pt>
                <c:pt idx="13">
                  <c:v>-316.6563910886693</c:v>
                </c:pt>
                <c:pt idx="14">
                  <c:v>-316.57683340118859</c:v>
                </c:pt>
                <c:pt idx="16">
                  <c:v>-316.38297473081514</c:v>
                </c:pt>
                <c:pt idx="17">
                  <c:v>-316.07920139202167</c:v>
                </c:pt>
                <c:pt idx="18">
                  <c:v>-310.21816589662455</c:v>
                </c:pt>
                <c:pt idx="19">
                  <c:v>-256.49216658300156</c:v>
                </c:pt>
                <c:pt idx="20">
                  <c:v>-147.92754397718554</c:v>
                </c:pt>
                <c:pt idx="21">
                  <c:v>-38.123010945449039</c:v>
                </c:pt>
                <c:pt idx="22">
                  <c:v>-13.074875015453788</c:v>
                </c:pt>
                <c:pt idx="23">
                  <c:v>-3.2457972556991228</c:v>
                </c:pt>
                <c:pt idx="24">
                  <c:v>-1.0656521223641222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582-8E4B-B0FB-C67BF9DD6E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  <c:max val="10"/>
          <c:min val="2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  <c:minorUnit val="0.2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62258646466660017"/>
          <c:y val="0.60779631013276614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Y'!$AE$34</c:f>
              <c:strCache>
                <c:ptCount val="1"/>
                <c:pt idx="0">
                  <c:v>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8.7928004252633016E-2"/>
                  <c:y val="0.148328294729582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'He+CircC Z + W + A + X + Y'!$AD$45:$AD$52</c:f>
              <c:numCache>
                <c:formatCode>0.00</c:formatCode>
                <c:ptCount val="8"/>
                <c:pt idx="0">
                  <c:v>3.06</c:v>
                </c:pt>
                <c:pt idx="1">
                  <c:v>3.07</c:v>
                </c:pt>
                <c:pt idx="2">
                  <c:v>3.08</c:v>
                </c:pt>
                <c:pt idx="3">
                  <c:v>3.09</c:v>
                </c:pt>
                <c:pt idx="4">
                  <c:v>3.1</c:v>
                </c:pt>
                <c:pt idx="6">
                  <c:v>3.11</c:v>
                </c:pt>
                <c:pt idx="7">
                  <c:v>3.12</c:v>
                </c:pt>
              </c:numCache>
            </c:numRef>
          </c:xVal>
          <c:yVal>
            <c:numRef>
              <c:f>'He+CircC Z + W + A + X + Y'!$AE$45:$AE$52</c:f>
              <c:numCache>
                <c:formatCode>0.00</c:formatCode>
                <c:ptCount val="8"/>
                <c:pt idx="0">
                  <c:v>-316.16080775842147</c:v>
                </c:pt>
                <c:pt idx="1">
                  <c:v>-316.45416396120976</c:v>
                </c:pt>
                <c:pt idx="2">
                  <c:v>-316.61760778058226</c:v>
                </c:pt>
                <c:pt idx="3">
                  <c:v>-316.6563910886693</c:v>
                </c:pt>
                <c:pt idx="4">
                  <c:v>-316.57683340118859</c:v>
                </c:pt>
                <c:pt idx="6">
                  <c:v>-316.38297473081514</c:v>
                </c:pt>
                <c:pt idx="7">
                  <c:v>-316.07920139202167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3C7-3C48-B769-FC9A5E4B62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71922517038311384"/>
          <c:y val="0.68744222237707009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Y'!$AL$34</c:f>
              <c:strCache>
                <c:ptCount val="1"/>
                <c:pt idx="0">
                  <c:v>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'He+CircC Z + W + A + X + Y'!$AK$35:$AK$59</c:f>
              <c:numCache>
                <c:formatCode>0.00</c:formatCode>
                <c:ptCount val="25"/>
                <c:pt idx="1">
                  <c:v>2.5</c:v>
                </c:pt>
                <c:pt idx="2">
                  <c:v>2.7</c:v>
                </c:pt>
                <c:pt idx="3" formatCode="General">
                  <c:v>2.8</c:v>
                </c:pt>
                <c:pt idx="4">
                  <c:v>2.9</c:v>
                </c:pt>
                <c:pt idx="5" formatCode="General">
                  <c:v>3</c:v>
                </c:pt>
                <c:pt idx="6" formatCode="General">
                  <c:v>3.07</c:v>
                </c:pt>
                <c:pt idx="7" formatCode="General">
                  <c:v>3.08</c:v>
                </c:pt>
                <c:pt idx="8" formatCode="General">
                  <c:v>3.09</c:v>
                </c:pt>
                <c:pt idx="9" formatCode="General">
                  <c:v>3.1</c:v>
                </c:pt>
                <c:pt idx="10" formatCode="General">
                  <c:v>3.11</c:v>
                </c:pt>
                <c:pt idx="11" formatCode="General">
                  <c:v>3.12</c:v>
                </c:pt>
                <c:pt idx="12" formatCode="General">
                  <c:v>3.13</c:v>
                </c:pt>
                <c:pt idx="13" formatCode="General">
                  <c:v>3.2</c:v>
                </c:pt>
                <c:pt idx="14" formatCode="General">
                  <c:v>3.5</c:v>
                </c:pt>
                <c:pt idx="15" formatCode="General">
                  <c:v>4</c:v>
                </c:pt>
                <c:pt idx="16" formatCode="General">
                  <c:v>5</c:v>
                </c:pt>
                <c:pt idx="17" formatCode="General">
                  <c:v>6</c:v>
                </c:pt>
                <c:pt idx="18" formatCode="General">
                  <c:v>8</c:v>
                </c:pt>
                <c:pt idx="19">
                  <c:v>10</c:v>
                </c:pt>
              </c:numCache>
            </c:numRef>
          </c:xVal>
          <c:yVal>
            <c:numRef>
              <c:f>'He+CircC Z + W + A + X + Y'!$AL$35:$AL$59</c:f>
              <c:numCache>
                <c:formatCode>0.00</c:formatCode>
                <c:ptCount val="25"/>
                <c:pt idx="1">
                  <c:v>263.98681841226767</c:v>
                </c:pt>
                <c:pt idx="2">
                  <c:v>-128.78150648494179</c:v>
                </c:pt>
                <c:pt idx="3">
                  <c:v>-223.21011699877437</c:v>
                </c:pt>
                <c:pt idx="4">
                  <c:v>-276.91415639551354</c:v>
                </c:pt>
                <c:pt idx="5">
                  <c:v>-302.98064177437561</c:v>
                </c:pt>
                <c:pt idx="6">
                  <c:v>-309.74699533403924</c:v>
                </c:pt>
                <c:pt idx="7">
                  <c:v>-310.19031924285173</c:v>
                </c:pt>
                <c:pt idx="8">
                  <c:v>-310.36117922217244</c:v>
                </c:pt>
                <c:pt idx="9">
                  <c:v>-310.48015495127413</c:v>
                </c:pt>
                <c:pt idx="10">
                  <c:v>-310.46930490521555</c:v>
                </c:pt>
                <c:pt idx="11">
                  <c:v>-310.34213393553904</c:v>
                </c:pt>
                <c:pt idx="12">
                  <c:v>-310.16512752578717</c:v>
                </c:pt>
                <c:pt idx="13">
                  <c:v>-305.74048706274931</c:v>
                </c:pt>
                <c:pt idx="14">
                  <c:v>-254.73759867078121</c:v>
                </c:pt>
                <c:pt idx="15">
                  <c:v>-147.53679679096314</c:v>
                </c:pt>
                <c:pt idx="16">
                  <c:v>-38.045934978165462</c:v>
                </c:pt>
                <c:pt idx="17">
                  <c:v>-13.029252804564631</c:v>
                </c:pt>
                <c:pt idx="18">
                  <c:v>-3.2502123083658154</c:v>
                </c:pt>
                <c:pt idx="19">
                  <c:v>-1.0584669177641892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427-2145-8FD7-D20AB7C86A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  <c:max val="10"/>
          <c:min val="2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  <c:minorUnit val="0.2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62258646466660017"/>
          <c:y val="0.60779631013276614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Y'!$AL$34</c:f>
              <c:strCache>
                <c:ptCount val="1"/>
                <c:pt idx="0">
                  <c:v>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8.7928004252633016E-2"/>
                  <c:y val="0.148328294729582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'He+CircC Z + W + A + X + Y'!$AK$43:$AK$47</c:f>
              <c:numCache>
                <c:formatCode>General</c:formatCode>
                <c:ptCount val="5"/>
                <c:pt idx="0">
                  <c:v>3.09</c:v>
                </c:pt>
                <c:pt idx="1">
                  <c:v>3.1</c:v>
                </c:pt>
                <c:pt idx="2">
                  <c:v>3.11</c:v>
                </c:pt>
                <c:pt idx="3">
                  <c:v>3.12</c:v>
                </c:pt>
                <c:pt idx="4">
                  <c:v>3.13</c:v>
                </c:pt>
              </c:numCache>
            </c:numRef>
          </c:xVal>
          <c:yVal>
            <c:numRef>
              <c:f>'He+CircC Z + W + A + X + Y'!$AL$43:$AL$47</c:f>
              <c:numCache>
                <c:formatCode>0.00</c:formatCode>
                <c:ptCount val="5"/>
                <c:pt idx="0">
                  <c:v>-310.36117922217244</c:v>
                </c:pt>
                <c:pt idx="1">
                  <c:v>-310.48015495127413</c:v>
                </c:pt>
                <c:pt idx="2">
                  <c:v>-310.46930490521555</c:v>
                </c:pt>
                <c:pt idx="3">
                  <c:v>-310.34213393553904</c:v>
                </c:pt>
                <c:pt idx="4">
                  <c:v>-310.16512752578717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1A1A-1740-819D-D80E6E41A5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71922517038311384"/>
          <c:y val="0.68744222237707009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9.8948359982609535E-2"/>
          <c:w val="0.83162629987707237"/>
          <c:h val="0.83654863694185466"/>
        </c:manualLayout>
      </c:layout>
      <c:scatterChart>
        <c:scatterStyle val="smoothMarker"/>
        <c:varyColors val="0"/>
        <c:ser>
          <c:idx val="1"/>
          <c:order val="0"/>
          <c:tx>
            <c:strRef>
              <c:f>'He+CircC Z + W + A + X + Y'!$C$34</c:f>
              <c:strCache>
                <c:ptCount val="1"/>
                <c:pt idx="0">
                  <c:v>Z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'He+CircC Z + W + A + X + Y'!$B$35:$B$64</c:f>
              <c:numCache>
                <c:formatCode>0.00</c:formatCode>
                <c:ptCount val="30"/>
                <c:pt idx="1">
                  <c:v>2.2999999999999998</c:v>
                </c:pt>
                <c:pt idx="2">
                  <c:v>2.4</c:v>
                </c:pt>
                <c:pt idx="3">
                  <c:v>2.5</c:v>
                </c:pt>
                <c:pt idx="4">
                  <c:v>2.7</c:v>
                </c:pt>
                <c:pt idx="5">
                  <c:v>2.7</c:v>
                </c:pt>
                <c:pt idx="6">
                  <c:v>2.8</c:v>
                </c:pt>
                <c:pt idx="7">
                  <c:v>2.8</c:v>
                </c:pt>
                <c:pt idx="8">
                  <c:v>2.86</c:v>
                </c:pt>
                <c:pt idx="9">
                  <c:v>2.87</c:v>
                </c:pt>
                <c:pt idx="10">
                  <c:v>2.88</c:v>
                </c:pt>
                <c:pt idx="11">
                  <c:v>2.9</c:v>
                </c:pt>
                <c:pt idx="12">
                  <c:v>2.9</c:v>
                </c:pt>
                <c:pt idx="13">
                  <c:v>2.92</c:v>
                </c:pt>
                <c:pt idx="14">
                  <c:v>2.93</c:v>
                </c:pt>
                <c:pt idx="15">
                  <c:v>2.94</c:v>
                </c:pt>
                <c:pt idx="16">
                  <c:v>2.95</c:v>
                </c:pt>
                <c:pt idx="17">
                  <c:v>3</c:v>
                </c:pt>
                <c:pt idx="18">
                  <c:v>3.1</c:v>
                </c:pt>
                <c:pt idx="19">
                  <c:v>3.1</c:v>
                </c:pt>
                <c:pt idx="20">
                  <c:v>3.2</c:v>
                </c:pt>
                <c:pt idx="21">
                  <c:v>3.2</c:v>
                </c:pt>
                <c:pt idx="22">
                  <c:v>3.3</c:v>
                </c:pt>
                <c:pt idx="23">
                  <c:v>3.5</c:v>
                </c:pt>
                <c:pt idx="24">
                  <c:v>4</c:v>
                </c:pt>
                <c:pt idx="25">
                  <c:v>5</c:v>
                </c:pt>
                <c:pt idx="26">
                  <c:v>6</c:v>
                </c:pt>
                <c:pt idx="27">
                  <c:v>8</c:v>
                </c:pt>
                <c:pt idx="28">
                  <c:v>10</c:v>
                </c:pt>
              </c:numCache>
            </c:numRef>
          </c:xVal>
          <c:yVal>
            <c:numRef>
              <c:f>'He+CircC Z + W + A + X + Y'!$C$35:$C$64</c:f>
              <c:numCache>
                <c:formatCode>0.00</c:formatCode>
                <c:ptCount val="30"/>
                <c:pt idx="1">
                  <c:v>203.2637281547961</c:v>
                </c:pt>
                <c:pt idx="2">
                  <c:v>-35.937007944643646</c:v>
                </c:pt>
                <c:pt idx="3">
                  <c:v>-194.33952032719753</c:v>
                </c:pt>
                <c:pt idx="4">
                  <c:v>-351.80782908631852</c:v>
                </c:pt>
                <c:pt idx="5">
                  <c:v>-351.80782908631852</c:v>
                </c:pt>
                <c:pt idx="6">
                  <c:v>-380.1741277999883</c:v>
                </c:pt>
                <c:pt idx="7">
                  <c:v>-380.1741277999883</c:v>
                </c:pt>
                <c:pt idx="8">
                  <c:v>-387.00708232086873</c:v>
                </c:pt>
                <c:pt idx="9">
                  <c:v>-387.55227013584363</c:v>
                </c:pt>
                <c:pt idx="10">
                  <c:v>-387.94495078576017</c:v>
                </c:pt>
                <c:pt idx="11">
                  <c:v>-388.29659736274084</c:v>
                </c:pt>
                <c:pt idx="12">
                  <c:v>-388.29659736274084</c:v>
                </c:pt>
                <c:pt idx="13">
                  <c:v>-388.10674970439925</c:v>
                </c:pt>
                <c:pt idx="14">
                  <c:v>-387.82210826049476</c:v>
                </c:pt>
                <c:pt idx="15">
                  <c:v>-387.41733670442107</c:v>
                </c:pt>
                <c:pt idx="16">
                  <c:v>-386.89748495360334</c:v>
                </c:pt>
                <c:pt idx="17">
                  <c:v>-382.72891807013212</c:v>
                </c:pt>
                <c:pt idx="18">
                  <c:v>-368.07513203811794</c:v>
                </c:pt>
                <c:pt idx="19">
                  <c:v>-368.07513203811794</c:v>
                </c:pt>
                <c:pt idx="20">
                  <c:v>-347.54461250192793</c:v>
                </c:pt>
                <c:pt idx="21">
                  <c:v>-347.54461250192793</c:v>
                </c:pt>
                <c:pt idx="22">
                  <c:v>-323.39559059815571</c:v>
                </c:pt>
                <c:pt idx="23">
                  <c:v>-270.35741725383906</c:v>
                </c:pt>
                <c:pt idx="24">
                  <c:v>-149.8468830459079</c:v>
                </c:pt>
                <c:pt idx="25">
                  <c:v>-38.339464266240377</c:v>
                </c:pt>
                <c:pt idx="26">
                  <c:v>-13.253208893559814</c:v>
                </c:pt>
                <c:pt idx="27">
                  <c:v>-3.3042318457595639</c:v>
                </c:pt>
                <c:pt idx="28">
                  <c:v>-1.0882757734251556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5-89AD-CA4F-AF62-5FAC57C44788}"/>
            </c:ext>
          </c:extLst>
        </c:ser>
        <c:ser>
          <c:idx val="2"/>
          <c:order val="1"/>
          <c:tx>
            <c:strRef>
              <c:f>'He+CircC Z + W + A + X + Y'!$J$34</c:f>
              <c:strCache>
                <c:ptCount val="1"/>
                <c:pt idx="0">
                  <c:v>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'He+CircC Z + W + A + X + Y'!$I$35:$I$63</c:f>
              <c:numCache>
                <c:formatCode>0.00</c:formatCode>
                <c:ptCount val="29"/>
                <c:pt idx="0">
                  <c:v>2.2999999999999998</c:v>
                </c:pt>
                <c:pt idx="1">
                  <c:v>2.4</c:v>
                </c:pt>
                <c:pt idx="2">
                  <c:v>2.5</c:v>
                </c:pt>
                <c:pt idx="3">
                  <c:v>2.7</c:v>
                </c:pt>
                <c:pt idx="4">
                  <c:v>2.8</c:v>
                </c:pt>
                <c:pt idx="5">
                  <c:v>2.85</c:v>
                </c:pt>
                <c:pt idx="6">
                  <c:v>2.85</c:v>
                </c:pt>
                <c:pt idx="7">
                  <c:v>2.89</c:v>
                </c:pt>
                <c:pt idx="8">
                  <c:v>2.9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2.95</c:v>
                </c:pt>
                <c:pt idx="14">
                  <c:v>2.95</c:v>
                </c:pt>
                <c:pt idx="15">
                  <c:v>3</c:v>
                </c:pt>
                <c:pt idx="16">
                  <c:v>3.1</c:v>
                </c:pt>
                <c:pt idx="17">
                  <c:v>3.2</c:v>
                </c:pt>
                <c:pt idx="18">
                  <c:v>3.5</c:v>
                </c:pt>
                <c:pt idx="19">
                  <c:v>4</c:v>
                </c:pt>
                <c:pt idx="20">
                  <c:v>5</c:v>
                </c:pt>
                <c:pt idx="21">
                  <c:v>6</c:v>
                </c:pt>
                <c:pt idx="22">
                  <c:v>8</c:v>
                </c:pt>
                <c:pt idx="23">
                  <c:v>10</c:v>
                </c:pt>
              </c:numCache>
            </c:numRef>
          </c:xVal>
          <c:yVal>
            <c:numRef>
              <c:f>'He+CircC Z + W + A + X + Y'!$J$35:$J$63</c:f>
              <c:numCache>
                <c:formatCode>0.00</c:formatCode>
                <c:ptCount val="29"/>
                <c:pt idx="0">
                  <c:v>235.4207742913355</c:v>
                </c:pt>
                <c:pt idx="1">
                  <c:v>-9.6521935201330802</c:v>
                </c:pt>
                <c:pt idx="2">
                  <c:v>-172.59004024599608</c:v>
                </c:pt>
                <c:pt idx="3">
                  <c:v>-336.37604004435769</c:v>
                </c:pt>
                <c:pt idx="4">
                  <c:v>-366.94880112207602</c:v>
                </c:pt>
                <c:pt idx="5">
                  <c:v>-374.01321450015541</c:v>
                </c:pt>
                <c:pt idx="6">
                  <c:v>-374.01321450015541</c:v>
                </c:pt>
                <c:pt idx="7">
                  <c:v>-376.58101923540028</c:v>
                </c:pt>
                <c:pt idx="8">
                  <c:v>-376.84774077509582</c:v>
                </c:pt>
                <c:pt idx="9">
                  <c:v>-376.84774077509582</c:v>
                </c:pt>
                <c:pt idx="10">
                  <c:v>-376.97661438434278</c:v>
                </c:pt>
                <c:pt idx="11">
                  <c:v>-376.9717664216227</c:v>
                </c:pt>
                <c:pt idx="12">
                  <c:v>-376.85662861926625</c:v>
                </c:pt>
                <c:pt idx="13">
                  <c:v>-376.21358804138526</c:v>
                </c:pt>
                <c:pt idx="14">
                  <c:v>-376.21358804138526</c:v>
                </c:pt>
                <c:pt idx="15">
                  <c:v>-372.73443428911685</c:v>
                </c:pt>
                <c:pt idx="16">
                  <c:v>-359.28007273536559</c:v>
                </c:pt>
                <c:pt idx="17">
                  <c:v>-339.75488844539069</c:v>
                </c:pt>
                <c:pt idx="18">
                  <c:v>-264.76454624416579</c:v>
                </c:pt>
                <c:pt idx="19">
                  <c:v>-146.38645714789357</c:v>
                </c:pt>
                <c:pt idx="20">
                  <c:v>-36.824002195290987</c:v>
                </c:pt>
                <c:pt idx="21">
                  <c:v>-12.495001643903889</c:v>
                </c:pt>
                <c:pt idx="22">
                  <c:v>-3.0889039073926399</c:v>
                </c:pt>
                <c:pt idx="23">
                  <c:v>-1.0177501459829628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6-89AD-CA4F-AF62-5FAC57C44788}"/>
            </c:ext>
          </c:extLst>
        </c:ser>
        <c:ser>
          <c:idx val="3"/>
          <c:order val="2"/>
          <c:tx>
            <c:strRef>
              <c:f>'He+CircC Z + W + A + X + Y'!$Q$34</c:f>
              <c:strCache>
                <c:ptCount val="1"/>
                <c:pt idx="0">
                  <c:v>Y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'He+CircC Z + W + A + X + Y'!$P$35:$P$58</c:f>
              <c:numCache>
                <c:formatCode>0.00</c:formatCode>
                <c:ptCount val="24"/>
                <c:pt idx="1">
                  <c:v>2.5</c:v>
                </c:pt>
                <c:pt idx="2">
                  <c:v>2.7</c:v>
                </c:pt>
                <c:pt idx="3">
                  <c:v>2.8</c:v>
                </c:pt>
                <c:pt idx="4">
                  <c:v>2.9</c:v>
                </c:pt>
                <c:pt idx="5">
                  <c:v>2.93</c:v>
                </c:pt>
                <c:pt idx="6">
                  <c:v>2.94</c:v>
                </c:pt>
                <c:pt idx="7">
                  <c:v>2.95</c:v>
                </c:pt>
                <c:pt idx="8">
                  <c:v>2.96</c:v>
                </c:pt>
                <c:pt idx="9">
                  <c:v>2.97</c:v>
                </c:pt>
                <c:pt idx="10">
                  <c:v>3</c:v>
                </c:pt>
                <c:pt idx="11">
                  <c:v>3.05</c:v>
                </c:pt>
                <c:pt idx="12">
                  <c:v>3.1</c:v>
                </c:pt>
                <c:pt idx="13">
                  <c:v>3.2</c:v>
                </c:pt>
                <c:pt idx="14">
                  <c:v>4</c:v>
                </c:pt>
                <c:pt idx="15">
                  <c:v>5</c:v>
                </c:pt>
                <c:pt idx="16">
                  <c:v>6</c:v>
                </c:pt>
                <c:pt idx="17">
                  <c:v>8</c:v>
                </c:pt>
                <c:pt idx="19">
                  <c:v>10</c:v>
                </c:pt>
              </c:numCache>
            </c:numRef>
          </c:xVal>
          <c:yVal>
            <c:numRef>
              <c:f>'He+CircC Z + W + A + X + Y'!$Q$35:$Q$58</c:f>
              <c:numCache>
                <c:formatCode>0.00</c:formatCode>
                <c:ptCount val="24"/>
                <c:pt idx="1">
                  <c:v>-144.30462655693657</c:v>
                </c:pt>
                <c:pt idx="2">
                  <c:v>-315.96729538984579</c:v>
                </c:pt>
                <c:pt idx="3">
                  <c:v>-350.20923109468544</c:v>
                </c:pt>
                <c:pt idx="4">
                  <c:v>-363.36547495995927</c:v>
                </c:pt>
                <c:pt idx="5">
                  <c:v>-364.27041798423409</c:v>
                </c:pt>
                <c:pt idx="6">
                  <c:v>-364.29353215296095</c:v>
                </c:pt>
                <c:pt idx="7">
                  <c:v>-364.20110447869655</c:v>
                </c:pt>
                <c:pt idx="8">
                  <c:v>-363.99769422997554</c:v>
                </c:pt>
                <c:pt idx="9">
                  <c:v>-363.75039314812977</c:v>
                </c:pt>
                <c:pt idx="10">
                  <c:v>-362.08369364163917</c:v>
                </c:pt>
                <c:pt idx="11">
                  <c:v>-357.51093232801571</c:v>
                </c:pt>
                <c:pt idx="12">
                  <c:v>-350.93598458794696</c:v>
                </c:pt>
                <c:pt idx="13">
                  <c:v>-333.21964730990368</c:v>
                </c:pt>
                <c:pt idx="14">
                  <c:v>-143.35097360623541</c:v>
                </c:pt>
                <c:pt idx="15">
                  <c:v>-33.92694371000276</c:v>
                </c:pt>
                <c:pt idx="16">
                  <c:v>-10.906618833570782</c:v>
                </c:pt>
                <c:pt idx="17">
                  <c:v>-2.7085738571753808</c:v>
                </c:pt>
                <c:pt idx="19">
                  <c:v>-0.92465873754144001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7-89AD-CA4F-AF62-5FAC57C44788}"/>
            </c:ext>
          </c:extLst>
        </c:ser>
        <c:ser>
          <c:idx val="4"/>
          <c:order val="3"/>
          <c:tx>
            <c:strRef>
              <c:f>'He+CircC Z + W + A + X + Y'!$X$34</c:f>
              <c:strCache>
                <c:ptCount val="1"/>
                <c:pt idx="0">
                  <c:v>X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'He+CircC Z + W + A + X + Y'!$W$35:$W$61</c:f>
              <c:numCache>
                <c:formatCode>0.00</c:formatCode>
                <c:ptCount val="27"/>
                <c:pt idx="0">
                  <c:v>2.4</c:v>
                </c:pt>
                <c:pt idx="1">
                  <c:v>2.5</c:v>
                </c:pt>
                <c:pt idx="2">
                  <c:v>2.7</c:v>
                </c:pt>
                <c:pt idx="3">
                  <c:v>2.8</c:v>
                </c:pt>
                <c:pt idx="4">
                  <c:v>2.9</c:v>
                </c:pt>
                <c:pt idx="5">
                  <c:v>2.92</c:v>
                </c:pt>
                <c:pt idx="6">
                  <c:v>2.93</c:v>
                </c:pt>
                <c:pt idx="7">
                  <c:v>2.94</c:v>
                </c:pt>
                <c:pt idx="8">
                  <c:v>2.95</c:v>
                </c:pt>
                <c:pt idx="9">
                  <c:v>2.94</c:v>
                </c:pt>
                <c:pt idx="10">
                  <c:v>2.95</c:v>
                </c:pt>
                <c:pt idx="11">
                  <c:v>2.96</c:v>
                </c:pt>
                <c:pt idx="12">
                  <c:v>2.97</c:v>
                </c:pt>
                <c:pt idx="13">
                  <c:v>2.98</c:v>
                </c:pt>
                <c:pt idx="14">
                  <c:v>2.99</c:v>
                </c:pt>
                <c:pt idx="15">
                  <c:v>3</c:v>
                </c:pt>
                <c:pt idx="16">
                  <c:v>3.01</c:v>
                </c:pt>
                <c:pt idx="17">
                  <c:v>3.02</c:v>
                </c:pt>
                <c:pt idx="18">
                  <c:v>3.03</c:v>
                </c:pt>
                <c:pt idx="19">
                  <c:v>3.04</c:v>
                </c:pt>
                <c:pt idx="20">
                  <c:v>3.1</c:v>
                </c:pt>
                <c:pt idx="21">
                  <c:v>3.5</c:v>
                </c:pt>
                <c:pt idx="22">
                  <c:v>4</c:v>
                </c:pt>
                <c:pt idx="23">
                  <c:v>5</c:v>
                </c:pt>
                <c:pt idx="24">
                  <c:v>6</c:v>
                </c:pt>
                <c:pt idx="25">
                  <c:v>8</c:v>
                </c:pt>
                <c:pt idx="26">
                  <c:v>10</c:v>
                </c:pt>
              </c:numCache>
            </c:numRef>
          </c:xVal>
          <c:yVal>
            <c:numRef>
              <c:f>'He+CircC Z + W + A + X + Y'!$X$35:$X$61</c:f>
              <c:numCache>
                <c:formatCode>0.00</c:formatCode>
                <c:ptCount val="27"/>
                <c:pt idx="0">
                  <c:v>77.390598673129162</c:v>
                </c:pt>
                <c:pt idx="1">
                  <c:v>-98.95399606184003</c:v>
                </c:pt>
                <c:pt idx="2">
                  <c:v>-285.72182599150733</c:v>
                </c:pt>
                <c:pt idx="3">
                  <c:v>-325.78667748660951</c:v>
                </c:pt>
                <c:pt idx="4">
                  <c:v>-343.81564707819808</c:v>
                </c:pt>
                <c:pt idx="5">
                  <c:v>-345.40301985255638</c:v>
                </c:pt>
                <c:pt idx="6">
                  <c:v>-345.98171010284472</c:v>
                </c:pt>
                <c:pt idx="7">
                  <c:v>-346.42569774583421</c:v>
                </c:pt>
                <c:pt idx="8">
                  <c:v>-346.73801275822501</c:v>
                </c:pt>
                <c:pt idx="9">
                  <c:v>-346.42569774583421</c:v>
                </c:pt>
                <c:pt idx="10">
                  <c:v>-346.73801275822501</c:v>
                </c:pt>
                <c:pt idx="11">
                  <c:v>-346.92393588156585</c:v>
                </c:pt>
                <c:pt idx="12">
                  <c:v>-346.98845916322028</c:v>
                </c:pt>
                <c:pt idx="13">
                  <c:v>-346.93533418412733</c:v>
                </c:pt>
                <c:pt idx="14">
                  <c:v>-346.76929329810821</c:v>
                </c:pt>
                <c:pt idx="15">
                  <c:v>-346.49426104016374</c:v>
                </c:pt>
                <c:pt idx="16">
                  <c:v>-346.11430616116286</c:v>
                </c:pt>
                <c:pt idx="17">
                  <c:v>-345.63358402022999</c:v>
                </c:pt>
                <c:pt idx="18">
                  <c:v>-345.0537972569357</c:v>
                </c:pt>
                <c:pt idx="19">
                  <c:v>-344.38236176877894</c:v>
                </c:pt>
                <c:pt idx="20">
                  <c:v>-338.5763271085566</c:v>
                </c:pt>
                <c:pt idx="21">
                  <c:v>-256.16455760246697</c:v>
                </c:pt>
                <c:pt idx="22">
                  <c:v>-140.87750113953064</c:v>
                </c:pt>
                <c:pt idx="23">
                  <c:v>-32.274412658006888</c:v>
                </c:pt>
                <c:pt idx="24">
                  <c:v>-10.037111708303623</c:v>
                </c:pt>
                <c:pt idx="25">
                  <c:v>-2.475499099886076</c:v>
                </c:pt>
                <c:pt idx="26">
                  <c:v>-0.83927218323351382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8-89AD-CA4F-AF62-5FAC57C44788}"/>
            </c:ext>
          </c:extLst>
        </c:ser>
        <c:ser>
          <c:idx val="5"/>
          <c:order val="4"/>
          <c:tx>
            <c:strRef>
              <c:f>'He+CircC Z + W + A + X + Y'!$AE$34</c:f>
              <c:strCache>
                <c:ptCount val="1"/>
                <c:pt idx="0">
                  <c:v>A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'He+CircC Z + W + A + X + Y'!$AD$35:$AD$61</c:f>
              <c:numCache>
                <c:formatCode>0.00</c:formatCode>
                <c:ptCount val="27"/>
                <c:pt idx="0">
                  <c:v>2.2999999999999998</c:v>
                </c:pt>
                <c:pt idx="1">
                  <c:v>2.4</c:v>
                </c:pt>
                <c:pt idx="2">
                  <c:v>2.5</c:v>
                </c:pt>
                <c:pt idx="3">
                  <c:v>2.7</c:v>
                </c:pt>
                <c:pt idx="4">
                  <c:v>2.8</c:v>
                </c:pt>
                <c:pt idx="5">
                  <c:v>2.9</c:v>
                </c:pt>
                <c:pt idx="6">
                  <c:v>2.95</c:v>
                </c:pt>
                <c:pt idx="7">
                  <c:v>3</c:v>
                </c:pt>
                <c:pt idx="9">
                  <c:v>3.05</c:v>
                </c:pt>
                <c:pt idx="10">
                  <c:v>3.06</c:v>
                </c:pt>
                <c:pt idx="11">
                  <c:v>3.07</c:v>
                </c:pt>
                <c:pt idx="12">
                  <c:v>3.08</c:v>
                </c:pt>
                <c:pt idx="13">
                  <c:v>3.09</c:v>
                </c:pt>
                <c:pt idx="14">
                  <c:v>3.1</c:v>
                </c:pt>
                <c:pt idx="16">
                  <c:v>3.11</c:v>
                </c:pt>
                <c:pt idx="17">
                  <c:v>3.12</c:v>
                </c:pt>
                <c:pt idx="18">
                  <c:v>3.2</c:v>
                </c:pt>
                <c:pt idx="19">
                  <c:v>3.5</c:v>
                </c:pt>
                <c:pt idx="20">
                  <c:v>4</c:v>
                </c:pt>
                <c:pt idx="21">
                  <c:v>5</c:v>
                </c:pt>
                <c:pt idx="22">
                  <c:v>6</c:v>
                </c:pt>
                <c:pt idx="23">
                  <c:v>8</c:v>
                </c:pt>
                <c:pt idx="24">
                  <c:v>10</c:v>
                </c:pt>
              </c:numCache>
            </c:numRef>
          </c:xVal>
          <c:yVal>
            <c:numRef>
              <c:f>'He+CircC Z + W + A + X + Y'!$AE$35:$AE$61</c:f>
              <c:numCache>
                <c:formatCode>0.00</c:formatCode>
                <c:ptCount val="27"/>
                <c:pt idx="0">
                  <c:v>1052.2646723802864</c:v>
                </c:pt>
                <c:pt idx="1">
                  <c:v>552.58644882404394</c:v>
                </c:pt>
                <c:pt idx="2">
                  <c:v>214.27584004288869</c:v>
                </c:pt>
                <c:pt idx="3">
                  <c:v>-152.58736561526888</c:v>
                </c:pt>
                <c:pt idx="4">
                  <c:v>-239.83105759886115</c:v>
                </c:pt>
                <c:pt idx="5">
                  <c:v>-288.64136378076392</c:v>
                </c:pt>
                <c:pt idx="6">
                  <c:v>-302.65052220422541</c:v>
                </c:pt>
                <c:pt idx="7">
                  <c:v>-311.35808827246439</c:v>
                </c:pt>
                <c:pt idx="9">
                  <c:v>-315.73277781775278</c:v>
                </c:pt>
                <c:pt idx="10">
                  <c:v>-316.16080775842147</c:v>
                </c:pt>
                <c:pt idx="11">
                  <c:v>-316.45416396120976</c:v>
                </c:pt>
                <c:pt idx="12">
                  <c:v>-316.61760778058226</c:v>
                </c:pt>
                <c:pt idx="13">
                  <c:v>-316.6563910886693</c:v>
                </c:pt>
                <c:pt idx="14">
                  <c:v>-316.57683340118859</c:v>
                </c:pt>
                <c:pt idx="16">
                  <c:v>-316.38297473081514</c:v>
                </c:pt>
                <c:pt idx="17">
                  <c:v>-316.07920139202167</c:v>
                </c:pt>
                <c:pt idx="18">
                  <c:v>-310.21816589662455</c:v>
                </c:pt>
                <c:pt idx="19">
                  <c:v>-256.49216658300156</c:v>
                </c:pt>
                <c:pt idx="20">
                  <c:v>-147.92754397718554</c:v>
                </c:pt>
                <c:pt idx="21">
                  <c:v>-38.123010945449039</c:v>
                </c:pt>
                <c:pt idx="22">
                  <c:v>-13.074875015453788</c:v>
                </c:pt>
                <c:pt idx="23">
                  <c:v>-3.2457972556991228</c:v>
                </c:pt>
                <c:pt idx="24">
                  <c:v>-1.0656521223641222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9-89AD-CA4F-AF62-5FAC57C44788}"/>
            </c:ext>
          </c:extLst>
        </c:ser>
        <c:ser>
          <c:idx val="0"/>
          <c:order val="5"/>
          <c:tx>
            <c:strRef>
              <c:f>'He+CircC Z + W + A + X + Y'!$AL$34</c:f>
              <c:strCache>
                <c:ptCount val="1"/>
                <c:pt idx="0">
                  <c:v>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'He+CircC Z + W + A + X + Y'!$AK$35:$AK$59</c:f>
              <c:numCache>
                <c:formatCode>0.00</c:formatCode>
                <c:ptCount val="25"/>
                <c:pt idx="1">
                  <c:v>2.5</c:v>
                </c:pt>
                <c:pt idx="2">
                  <c:v>2.7</c:v>
                </c:pt>
                <c:pt idx="3" formatCode="General">
                  <c:v>2.8</c:v>
                </c:pt>
                <c:pt idx="4">
                  <c:v>2.9</c:v>
                </c:pt>
                <c:pt idx="5" formatCode="General">
                  <c:v>3</c:v>
                </c:pt>
                <c:pt idx="6" formatCode="General">
                  <c:v>3.07</c:v>
                </c:pt>
                <c:pt idx="7" formatCode="General">
                  <c:v>3.08</c:v>
                </c:pt>
                <c:pt idx="8" formatCode="General">
                  <c:v>3.09</c:v>
                </c:pt>
                <c:pt idx="9" formatCode="General">
                  <c:v>3.1</c:v>
                </c:pt>
                <c:pt idx="10" formatCode="General">
                  <c:v>3.11</c:v>
                </c:pt>
                <c:pt idx="11" formatCode="General">
                  <c:v>3.12</c:v>
                </c:pt>
                <c:pt idx="12" formatCode="General">
                  <c:v>3.13</c:v>
                </c:pt>
                <c:pt idx="13" formatCode="General">
                  <c:v>3.2</c:v>
                </c:pt>
                <c:pt idx="14" formatCode="General">
                  <c:v>3.5</c:v>
                </c:pt>
                <c:pt idx="15" formatCode="General">
                  <c:v>4</c:v>
                </c:pt>
                <c:pt idx="16" formatCode="General">
                  <c:v>5</c:v>
                </c:pt>
                <c:pt idx="17" formatCode="General">
                  <c:v>6</c:v>
                </c:pt>
                <c:pt idx="18" formatCode="General">
                  <c:v>8</c:v>
                </c:pt>
                <c:pt idx="19">
                  <c:v>10</c:v>
                </c:pt>
              </c:numCache>
            </c:numRef>
          </c:xVal>
          <c:yVal>
            <c:numRef>
              <c:f>'He+CircC Z + W + A + X + Y'!$AL$35:$AL$59</c:f>
              <c:numCache>
                <c:formatCode>0.00</c:formatCode>
                <c:ptCount val="25"/>
                <c:pt idx="1">
                  <c:v>263.98681841226767</c:v>
                </c:pt>
                <c:pt idx="2">
                  <c:v>-128.78150648494179</c:v>
                </c:pt>
                <c:pt idx="3">
                  <c:v>-223.21011699877437</c:v>
                </c:pt>
                <c:pt idx="4">
                  <c:v>-276.91415639551354</c:v>
                </c:pt>
                <c:pt idx="5">
                  <c:v>-302.98064177437561</c:v>
                </c:pt>
                <c:pt idx="6">
                  <c:v>-309.74699533403924</c:v>
                </c:pt>
                <c:pt idx="7">
                  <c:v>-310.19031924285173</c:v>
                </c:pt>
                <c:pt idx="8">
                  <c:v>-310.36117922217244</c:v>
                </c:pt>
                <c:pt idx="9">
                  <c:v>-310.48015495127413</c:v>
                </c:pt>
                <c:pt idx="10">
                  <c:v>-310.46930490521555</c:v>
                </c:pt>
                <c:pt idx="11">
                  <c:v>-310.34213393553904</c:v>
                </c:pt>
                <c:pt idx="12">
                  <c:v>-310.16512752578717</c:v>
                </c:pt>
                <c:pt idx="13">
                  <c:v>-305.74048706274931</c:v>
                </c:pt>
                <c:pt idx="14">
                  <c:v>-254.73759867078121</c:v>
                </c:pt>
                <c:pt idx="15">
                  <c:v>-147.53679679096314</c:v>
                </c:pt>
                <c:pt idx="16">
                  <c:v>-38.045934978165462</c:v>
                </c:pt>
                <c:pt idx="17">
                  <c:v>-13.029252804564631</c:v>
                </c:pt>
                <c:pt idx="18">
                  <c:v>-3.2502123083658154</c:v>
                </c:pt>
                <c:pt idx="19">
                  <c:v>-1.0584669177641892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89AD-CA4F-AF62-5FAC57C447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  <c:max val="10"/>
          <c:min val="2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  <c:minorUnit val="0.2"/>
      </c:valAx>
      <c:valAx>
        <c:axId val="1478946480"/>
        <c:scaling>
          <c:orientation val="minMax"/>
        </c:scaling>
        <c:delete val="0"/>
        <c:axPos val="l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56823861691201638"/>
          <c:y val="0.23636768841394828"/>
          <c:w val="0.12319967476891476"/>
          <c:h val="0.2757412823397075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9.8948359982609535E-2"/>
          <c:w val="0.83162629987707237"/>
          <c:h val="0.83654863694185466"/>
        </c:manualLayout>
      </c:layout>
      <c:scatterChart>
        <c:scatterStyle val="smoothMarker"/>
        <c:varyColors val="0"/>
        <c:ser>
          <c:idx val="1"/>
          <c:order val="0"/>
          <c:tx>
            <c:strRef>
              <c:f>'He+CircC Z + W + A + X + Y'!$C$34</c:f>
              <c:strCache>
                <c:ptCount val="1"/>
                <c:pt idx="0">
                  <c:v>Z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'He+CircC Z + W + A + X + Y'!$B$35:$B$64</c:f>
              <c:numCache>
                <c:formatCode>0.00</c:formatCode>
                <c:ptCount val="30"/>
                <c:pt idx="1">
                  <c:v>2.2999999999999998</c:v>
                </c:pt>
                <c:pt idx="2">
                  <c:v>2.4</c:v>
                </c:pt>
                <c:pt idx="3">
                  <c:v>2.5</c:v>
                </c:pt>
                <c:pt idx="4">
                  <c:v>2.7</c:v>
                </c:pt>
                <c:pt idx="5">
                  <c:v>2.7</c:v>
                </c:pt>
                <c:pt idx="6">
                  <c:v>2.8</c:v>
                </c:pt>
                <c:pt idx="7">
                  <c:v>2.8</c:v>
                </c:pt>
                <c:pt idx="8">
                  <c:v>2.86</c:v>
                </c:pt>
                <c:pt idx="9">
                  <c:v>2.87</c:v>
                </c:pt>
                <c:pt idx="10">
                  <c:v>2.88</c:v>
                </c:pt>
                <c:pt idx="11">
                  <c:v>2.9</c:v>
                </c:pt>
                <c:pt idx="12">
                  <c:v>2.9</c:v>
                </c:pt>
                <c:pt idx="13">
                  <c:v>2.92</c:v>
                </c:pt>
                <c:pt idx="14">
                  <c:v>2.93</c:v>
                </c:pt>
                <c:pt idx="15">
                  <c:v>2.94</c:v>
                </c:pt>
                <c:pt idx="16">
                  <c:v>2.95</c:v>
                </c:pt>
                <c:pt idx="17">
                  <c:v>3</c:v>
                </c:pt>
                <c:pt idx="18">
                  <c:v>3.1</c:v>
                </c:pt>
                <c:pt idx="19">
                  <c:v>3.1</c:v>
                </c:pt>
                <c:pt idx="20">
                  <c:v>3.2</c:v>
                </c:pt>
                <c:pt idx="21">
                  <c:v>3.2</c:v>
                </c:pt>
                <c:pt idx="22">
                  <c:v>3.3</c:v>
                </c:pt>
                <c:pt idx="23">
                  <c:v>3.5</c:v>
                </c:pt>
                <c:pt idx="24">
                  <c:v>4</c:v>
                </c:pt>
                <c:pt idx="25">
                  <c:v>5</c:v>
                </c:pt>
                <c:pt idx="26">
                  <c:v>6</c:v>
                </c:pt>
                <c:pt idx="27">
                  <c:v>8</c:v>
                </c:pt>
                <c:pt idx="28">
                  <c:v>10</c:v>
                </c:pt>
              </c:numCache>
            </c:numRef>
          </c:xVal>
          <c:yVal>
            <c:numRef>
              <c:f>'He+CircC Z + W + A + X + Y'!$C$35:$C$64</c:f>
              <c:numCache>
                <c:formatCode>0.00</c:formatCode>
                <c:ptCount val="30"/>
                <c:pt idx="1">
                  <c:v>203.2637281547961</c:v>
                </c:pt>
                <c:pt idx="2">
                  <c:v>-35.937007944643646</c:v>
                </c:pt>
                <c:pt idx="3">
                  <c:v>-194.33952032719753</c:v>
                </c:pt>
                <c:pt idx="4">
                  <c:v>-351.80782908631852</c:v>
                </c:pt>
                <c:pt idx="5">
                  <c:v>-351.80782908631852</c:v>
                </c:pt>
                <c:pt idx="6">
                  <c:v>-380.1741277999883</c:v>
                </c:pt>
                <c:pt idx="7">
                  <c:v>-380.1741277999883</c:v>
                </c:pt>
                <c:pt idx="8">
                  <c:v>-387.00708232086873</c:v>
                </c:pt>
                <c:pt idx="9">
                  <c:v>-387.55227013584363</c:v>
                </c:pt>
                <c:pt idx="10">
                  <c:v>-387.94495078576017</c:v>
                </c:pt>
                <c:pt idx="11">
                  <c:v>-388.29659736274084</c:v>
                </c:pt>
                <c:pt idx="12">
                  <c:v>-388.29659736274084</c:v>
                </c:pt>
                <c:pt idx="13">
                  <c:v>-388.10674970439925</c:v>
                </c:pt>
                <c:pt idx="14">
                  <c:v>-387.82210826049476</c:v>
                </c:pt>
                <c:pt idx="15">
                  <c:v>-387.41733670442107</c:v>
                </c:pt>
                <c:pt idx="16">
                  <c:v>-386.89748495360334</c:v>
                </c:pt>
                <c:pt idx="17">
                  <c:v>-382.72891807013212</c:v>
                </c:pt>
                <c:pt idx="18">
                  <c:v>-368.07513203811794</c:v>
                </c:pt>
                <c:pt idx="19">
                  <c:v>-368.07513203811794</c:v>
                </c:pt>
                <c:pt idx="20">
                  <c:v>-347.54461250192793</c:v>
                </c:pt>
                <c:pt idx="21">
                  <c:v>-347.54461250192793</c:v>
                </c:pt>
                <c:pt idx="22">
                  <c:v>-323.39559059815571</c:v>
                </c:pt>
                <c:pt idx="23">
                  <c:v>-270.35741725383906</c:v>
                </c:pt>
                <c:pt idx="24">
                  <c:v>-149.8468830459079</c:v>
                </c:pt>
                <c:pt idx="25">
                  <c:v>-38.339464266240377</c:v>
                </c:pt>
                <c:pt idx="26">
                  <c:v>-13.253208893559814</c:v>
                </c:pt>
                <c:pt idx="27">
                  <c:v>-3.3042318457595639</c:v>
                </c:pt>
                <c:pt idx="28">
                  <c:v>-1.0882757734251556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D5F-D244-BCAD-6C73170614F7}"/>
            </c:ext>
          </c:extLst>
        </c:ser>
        <c:ser>
          <c:idx val="2"/>
          <c:order val="1"/>
          <c:tx>
            <c:strRef>
              <c:f>'He+CircC Z + W + A + X + Y'!$J$34</c:f>
              <c:strCache>
                <c:ptCount val="1"/>
                <c:pt idx="0">
                  <c:v>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'He+CircC Z + W + A + X + Y'!$I$35:$I$63</c:f>
              <c:numCache>
                <c:formatCode>0.00</c:formatCode>
                <c:ptCount val="29"/>
                <c:pt idx="0">
                  <c:v>2.2999999999999998</c:v>
                </c:pt>
                <c:pt idx="1">
                  <c:v>2.4</c:v>
                </c:pt>
                <c:pt idx="2">
                  <c:v>2.5</c:v>
                </c:pt>
                <c:pt idx="3">
                  <c:v>2.7</c:v>
                </c:pt>
                <c:pt idx="4">
                  <c:v>2.8</c:v>
                </c:pt>
                <c:pt idx="5">
                  <c:v>2.85</c:v>
                </c:pt>
                <c:pt idx="6">
                  <c:v>2.85</c:v>
                </c:pt>
                <c:pt idx="7">
                  <c:v>2.89</c:v>
                </c:pt>
                <c:pt idx="8">
                  <c:v>2.9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2.95</c:v>
                </c:pt>
                <c:pt idx="14">
                  <c:v>2.95</c:v>
                </c:pt>
                <c:pt idx="15">
                  <c:v>3</c:v>
                </c:pt>
                <c:pt idx="16">
                  <c:v>3.1</c:v>
                </c:pt>
                <c:pt idx="17">
                  <c:v>3.2</c:v>
                </c:pt>
                <c:pt idx="18">
                  <c:v>3.5</c:v>
                </c:pt>
                <c:pt idx="19">
                  <c:v>4</c:v>
                </c:pt>
                <c:pt idx="20">
                  <c:v>5</c:v>
                </c:pt>
                <c:pt idx="21">
                  <c:v>6</c:v>
                </c:pt>
                <c:pt idx="22">
                  <c:v>8</c:v>
                </c:pt>
                <c:pt idx="23">
                  <c:v>10</c:v>
                </c:pt>
              </c:numCache>
            </c:numRef>
          </c:xVal>
          <c:yVal>
            <c:numRef>
              <c:f>'He+CircC Z + W + A + X + Y'!$J$35:$J$63</c:f>
              <c:numCache>
                <c:formatCode>0.00</c:formatCode>
                <c:ptCount val="29"/>
                <c:pt idx="0">
                  <c:v>235.4207742913355</c:v>
                </c:pt>
                <c:pt idx="1">
                  <c:v>-9.6521935201330802</c:v>
                </c:pt>
                <c:pt idx="2">
                  <c:v>-172.59004024599608</c:v>
                </c:pt>
                <c:pt idx="3">
                  <c:v>-336.37604004435769</c:v>
                </c:pt>
                <c:pt idx="4">
                  <c:v>-366.94880112207602</c:v>
                </c:pt>
                <c:pt idx="5">
                  <c:v>-374.01321450015541</c:v>
                </c:pt>
                <c:pt idx="6">
                  <c:v>-374.01321450015541</c:v>
                </c:pt>
                <c:pt idx="7">
                  <c:v>-376.58101923540028</c:v>
                </c:pt>
                <c:pt idx="8">
                  <c:v>-376.84774077509582</c:v>
                </c:pt>
                <c:pt idx="9">
                  <c:v>-376.84774077509582</c:v>
                </c:pt>
                <c:pt idx="10">
                  <c:v>-376.97661438434278</c:v>
                </c:pt>
                <c:pt idx="11">
                  <c:v>-376.9717664216227</c:v>
                </c:pt>
                <c:pt idx="12">
                  <c:v>-376.85662861926625</c:v>
                </c:pt>
                <c:pt idx="13">
                  <c:v>-376.21358804138526</c:v>
                </c:pt>
                <c:pt idx="14">
                  <c:v>-376.21358804138526</c:v>
                </c:pt>
                <c:pt idx="15">
                  <c:v>-372.73443428911685</c:v>
                </c:pt>
                <c:pt idx="16">
                  <c:v>-359.28007273536559</c:v>
                </c:pt>
                <c:pt idx="17">
                  <c:v>-339.75488844539069</c:v>
                </c:pt>
                <c:pt idx="18">
                  <c:v>-264.76454624416579</c:v>
                </c:pt>
                <c:pt idx="19">
                  <c:v>-146.38645714789357</c:v>
                </c:pt>
                <c:pt idx="20">
                  <c:v>-36.824002195290987</c:v>
                </c:pt>
                <c:pt idx="21">
                  <c:v>-12.495001643903889</c:v>
                </c:pt>
                <c:pt idx="22">
                  <c:v>-3.0889039073926399</c:v>
                </c:pt>
                <c:pt idx="23">
                  <c:v>-1.0177501459829628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D5F-D244-BCAD-6C73170614F7}"/>
            </c:ext>
          </c:extLst>
        </c:ser>
        <c:ser>
          <c:idx val="3"/>
          <c:order val="2"/>
          <c:tx>
            <c:strRef>
              <c:f>'He+CircC Z + W + A + X + Y'!$Q$34</c:f>
              <c:strCache>
                <c:ptCount val="1"/>
                <c:pt idx="0">
                  <c:v>Y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'He+CircC Z + W + A + X + Y'!$P$35:$P$58</c:f>
              <c:numCache>
                <c:formatCode>0.00</c:formatCode>
                <c:ptCount val="24"/>
                <c:pt idx="1">
                  <c:v>2.5</c:v>
                </c:pt>
                <c:pt idx="2">
                  <c:v>2.7</c:v>
                </c:pt>
                <c:pt idx="3">
                  <c:v>2.8</c:v>
                </c:pt>
                <c:pt idx="4">
                  <c:v>2.9</c:v>
                </c:pt>
                <c:pt idx="5">
                  <c:v>2.93</c:v>
                </c:pt>
                <c:pt idx="6">
                  <c:v>2.94</c:v>
                </c:pt>
                <c:pt idx="7">
                  <c:v>2.95</c:v>
                </c:pt>
                <c:pt idx="8">
                  <c:v>2.96</c:v>
                </c:pt>
                <c:pt idx="9">
                  <c:v>2.97</c:v>
                </c:pt>
                <c:pt idx="10">
                  <c:v>3</c:v>
                </c:pt>
                <c:pt idx="11">
                  <c:v>3.05</c:v>
                </c:pt>
                <c:pt idx="12">
                  <c:v>3.1</c:v>
                </c:pt>
                <c:pt idx="13">
                  <c:v>3.2</c:v>
                </c:pt>
                <c:pt idx="14">
                  <c:v>4</c:v>
                </c:pt>
                <c:pt idx="15">
                  <c:v>5</c:v>
                </c:pt>
                <c:pt idx="16">
                  <c:v>6</c:v>
                </c:pt>
                <c:pt idx="17">
                  <c:v>8</c:v>
                </c:pt>
                <c:pt idx="19">
                  <c:v>10</c:v>
                </c:pt>
              </c:numCache>
            </c:numRef>
          </c:xVal>
          <c:yVal>
            <c:numRef>
              <c:f>'He+CircC Z + W + A + X + Y'!$Q$35:$Q$58</c:f>
              <c:numCache>
                <c:formatCode>0.00</c:formatCode>
                <c:ptCount val="24"/>
                <c:pt idx="1">
                  <c:v>-144.30462655693657</c:v>
                </c:pt>
                <c:pt idx="2">
                  <c:v>-315.96729538984579</c:v>
                </c:pt>
                <c:pt idx="3">
                  <c:v>-350.20923109468544</c:v>
                </c:pt>
                <c:pt idx="4">
                  <c:v>-363.36547495995927</c:v>
                </c:pt>
                <c:pt idx="5">
                  <c:v>-364.27041798423409</c:v>
                </c:pt>
                <c:pt idx="6">
                  <c:v>-364.29353215296095</c:v>
                </c:pt>
                <c:pt idx="7">
                  <c:v>-364.20110447869655</c:v>
                </c:pt>
                <c:pt idx="8">
                  <c:v>-363.99769422997554</c:v>
                </c:pt>
                <c:pt idx="9">
                  <c:v>-363.75039314812977</c:v>
                </c:pt>
                <c:pt idx="10">
                  <c:v>-362.08369364163917</c:v>
                </c:pt>
                <c:pt idx="11">
                  <c:v>-357.51093232801571</c:v>
                </c:pt>
                <c:pt idx="12">
                  <c:v>-350.93598458794696</c:v>
                </c:pt>
                <c:pt idx="13">
                  <c:v>-333.21964730990368</c:v>
                </c:pt>
                <c:pt idx="14">
                  <c:v>-143.35097360623541</c:v>
                </c:pt>
                <c:pt idx="15">
                  <c:v>-33.92694371000276</c:v>
                </c:pt>
                <c:pt idx="16">
                  <c:v>-10.906618833570782</c:v>
                </c:pt>
                <c:pt idx="17">
                  <c:v>-2.7085738571753808</c:v>
                </c:pt>
                <c:pt idx="19">
                  <c:v>-0.92465873754144001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D5F-D244-BCAD-6C73170614F7}"/>
            </c:ext>
          </c:extLst>
        </c:ser>
        <c:ser>
          <c:idx val="4"/>
          <c:order val="3"/>
          <c:tx>
            <c:strRef>
              <c:f>'He+CircC Z + W + A + X + Y'!$X$34</c:f>
              <c:strCache>
                <c:ptCount val="1"/>
                <c:pt idx="0">
                  <c:v>X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'He+CircC Z + W + A + X + Y'!$W$35:$W$61</c:f>
              <c:numCache>
                <c:formatCode>0.00</c:formatCode>
                <c:ptCount val="27"/>
                <c:pt idx="0">
                  <c:v>2.4</c:v>
                </c:pt>
                <c:pt idx="1">
                  <c:v>2.5</c:v>
                </c:pt>
                <c:pt idx="2">
                  <c:v>2.7</c:v>
                </c:pt>
                <c:pt idx="3">
                  <c:v>2.8</c:v>
                </c:pt>
                <c:pt idx="4">
                  <c:v>2.9</c:v>
                </c:pt>
                <c:pt idx="5">
                  <c:v>2.92</c:v>
                </c:pt>
                <c:pt idx="6">
                  <c:v>2.93</c:v>
                </c:pt>
                <c:pt idx="7">
                  <c:v>2.94</c:v>
                </c:pt>
                <c:pt idx="8">
                  <c:v>2.95</c:v>
                </c:pt>
                <c:pt idx="9">
                  <c:v>2.94</c:v>
                </c:pt>
                <c:pt idx="10">
                  <c:v>2.95</c:v>
                </c:pt>
                <c:pt idx="11">
                  <c:v>2.96</c:v>
                </c:pt>
                <c:pt idx="12">
                  <c:v>2.97</c:v>
                </c:pt>
                <c:pt idx="13">
                  <c:v>2.98</c:v>
                </c:pt>
                <c:pt idx="14">
                  <c:v>2.99</c:v>
                </c:pt>
                <c:pt idx="15">
                  <c:v>3</c:v>
                </c:pt>
                <c:pt idx="16">
                  <c:v>3.01</c:v>
                </c:pt>
                <c:pt idx="17">
                  <c:v>3.02</c:v>
                </c:pt>
                <c:pt idx="18">
                  <c:v>3.03</c:v>
                </c:pt>
                <c:pt idx="19">
                  <c:v>3.04</c:v>
                </c:pt>
                <c:pt idx="20">
                  <c:v>3.1</c:v>
                </c:pt>
                <c:pt idx="21">
                  <c:v>3.5</c:v>
                </c:pt>
                <c:pt idx="22">
                  <c:v>4</c:v>
                </c:pt>
                <c:pt idx="23">
                  <c:v>5</c:v>
                </c:pt>
                <c:pt idx="24">
                  <c:v>6</c:v>
                </c:pt>
                <c:pt idx="25">
                  <c:v>8</c:v>
                </c:pt>
                <c:pt idx="26">
                  <c:v>10</c:v>
                </c:pt>
              </c:numCache>
            </c:numRef>
          </c:xVal>
          <c:yVal>
            <c:numRef>
              <c:f>'He+CircC Z + W + A + X + Y'!$X$35:$X$61</c:f>
              <c:numCache>
                <c:formatCode>0.00</c:formatCode>
                <c:ptCount val="27"/>
                <c:pt idx="0">
                  <c:v>77.390598673129162</c:v>
                </c:pt>
                <c:pt idx="1">
                  <c:v>-98.95399606184003</c:v>
                </c:pt>
                <c:pt idx="2">
                  <c:v>-285.72182599150733</c:v>
                </c:pt>
                <c:pt idx="3">
                  <c:v>-325.78667748660951</c:v>
                </c:pt>
                <c:pt idx="4">
                  <c:v>-343.81564707819808</c:v>
                </c:pt>
                <c:pt idx="5">
                  <c:v>-345.40301985255638</c:v>
                </c:pt>
                <c:pt idx="6">
                  <c:v>-345.98171010284472</c:v>
                </c:pt>
                <c:pt idx="7">
                  <c:v>-346.42569774583421</c:v>
                </c:pt>
                <c:pt idx="8">
                  <c:v>-346.73801275822501</c:v>
                </c:pt>
                <c:pt idx="9">
                  <c:v>-346.42569774583421</c:v>
                </c:pt>
                <c:pt idx="10">
                  <c:v>-346.73801275822501</c:v>
                </c:pt>
                <c:pt idx="11">
                  <c:v>-346.92393588156585</c:v>
                </c:pt>
                <c:pt idx="12">
                  <c:v>-346.98845916322028</c:v>
                </c:pt>
                <c:pt idx="13">
                  <c:v>-346.93533418412733</c:v>
                </c:pt>
                <c:pt idx="14">
                  <c:v>-346.76929329810821</c:v>
                </c:pt>
                <c:pt idx="15">
                  <c:v>-346.49426104016374</c:v>
                </c:pt>
                <c:pt idx="16">
                  <c:v>-346.11430616116286</c:v>
                </c:pt>
                <c:pt idx="17">
                  <c:v>-345.63358402022999</c:v>
                </c:pt>
                <c:pt idx="18">
                  <c:v>-345.0537972569357</c:v>
                </c:pt>
                <c:pt idx="19">
                  <c:v>-344.38236176877894</c:v>
                </c:pt>
                <c:pt idx="20">
                  <c:v>-338.5763271085566</c:v>
                </c:pt>
                <c:pt idx="21">
                  <c:v>-256.16455760246697</c:v>
                </c:pt>
                <c:pt idx="22">
                  <c:v>-140.87750113953064</c:v>
                </c:pt>
                <c:pt idx="23">
                  <c:v>-32.274412658006888</c:v>
                </c:pt>
                <c:pt idx="24">
                  <c:v>-10.037111708303623</c:v>
                </c:pt>
                <c:pt idx="25">
                  <c:v>-2.475499099886076</c:v>
                </c:pt>
                <c:pt idx="26">
                  <c:v>-0.83927218323351382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AD5F-D244-BCAD-6C73170614F7}"/>
            </c:ext>
          </c:extLst>
        </c:ser>
        <c:ser>
          <c:idx val="5"/>
          <c:order val="4"/>
          <c:tx>
            <c:strRef>
              <c:f>'He+CircC Z + W + A + X + Y'!$AE$34</c:f>
              <c:strCache>
                <c:ptCount val="1"/>
                <c:pt idx="0">
                  <c:v>A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'He+CircC Z + W + A + X + Y'!$AD$35:$AD$61</c:f>
              <c:numCache>
                <c:formatCode>0.00</c:formatCode>
                <c:ptCount val="27"/>
                <c:pt idx="0">
                  <c:v>2.2999999999999998</c:v>
                </c:pt>
                <c:pt idx="1">
                  <c:v>2.4</c:v>
                </c:pt>
                <c:pt idx="2">
                  <c:v>2.5</c:v>
                </c:pt>
                <c:pt idx="3">
                  <c:v>2.7</c:v>
                </c:pt>
                <c:pt idx="4">
                  <c:v>2.8</c:v>
                </c:pt>
                <c:pt idx="5">
                  <c:v>2.9</c:v>
                </c:pt>
                <c:pt idx="6">
                  <c:v>2.95</c:v>
                </c:pt>
                <c:pt idx="7">
                  <c:v>3</c:v>
                </c:pt>
                <c:pt idx="9">
                  <c:v>3.05</c:v>
                </c:pt>
                <c:pt idx="10">
                  <c:v>3.06</c:v>
                </c:pt>
                <c:pt idx="11">
                  <c:v>3.07</c:v>
                </c:pt>
                <c:pt idx="12">
                  <c:v>3.08</c:v>
                </c:pt>
                <c:pt idx="13">
                  <c:v>3.09</c:v>
                </c:pt>
                <c:pt idx="14">
                  <c:v>3.1</c:v>
                </c:pt>
                <c:pt idx="16">
                  <c:v>3.11</c:v>
                </c:pt>
                <c:pt idx="17">
                  <c:v>3.12</c:v>
                </c:pt>
                <c:pt idx="18">
                  <c:v>3.2</c:v>
                </c:pt>
                <c:pt idx="19">
                  <c:v>3.5</c:v>
                </c:pt>
                <c:pt idx="20">
                  <c:v>4</c:v>
                </c:pt>
                <c:pt idx="21">
                  <c:v>5</c:v>
                </c:pt>
                <c:pt idx="22">
                  <c:v>6</c:v>
                </c:pt>
                <c:pt idx="23">
                  <c:v>8</c:v>
                </c:pt>
                <c:pt idx="24">
                  <c:v>10</c:v>
                </c:pt>
              </c:numCache>
            </c:numRef>
          </c:xVal>
          <c:yVal>
            <c:numRef>
              <c:f>'He+CircC Z + W + A + X + Y'!$AE$35:$AE$61</c:f>
              <c:numCache>
                <c:formatCode>0.00</c:formatCode>
                <c:ptCount val="27"/>
                <c:pt idx="0">
                  <c:v>1052.2646723802864</c:v>
                </c:pt>
                <c:pt idx="1">
                  <c:v>552.58644882404394</c:v>
                </c:pt>
                <c:pt idx="2">
                  <c:v>214.27584004288869</c:v>
                </c:pt>
                <c:pt idx="3">
                  <c:v>-152.58736561526888</c:v>
                </c:pt>
                <c:pt idx="4">
                  <c:v>-239.83105759886115</c:v>
                </c:pt>
                <c:pt idx="5">
                  <c:v>-288.64136378076392</c:v>
                </c:pt>
                <c:pt idx="6">
                  <c:v>-302.65052220422541</c:v>
                </c:pt>
                <c:pt idx="7">
                  <c:v>-311.35808827246439</c:v>
                </c:pt>
                <c:pt idx="9">
                  <c:v>-315.73277781775278</c:v>
                </c:pt>
                <c:pt idx="10">
                  <c:v>-316.16080775842147</c:v>
                </c:pt>
                <c:pt idx="11">
                  <c:v>-316.45416396120976</c:v>
                </c:pt>
                <c:pt idx="12">
                  <c:v>-316.61760778058226</c:v>
                </c:pt>
                <c:pt idx="13">
                  <c:v>-316.6563910886693</c:v>
                </c:pt>
                <c:pt idx="14">
                  <c:v>-316.57683340118859</c:v>
                </c:pt>
                <c:pt idx="16">
                  <c:v>-316.38297473081514</c:v>
                </c:pt>
                <c:pt idx="17">
                  <c:v>-316.07920139202167</c:v>
                </c:pt>
                <c:pt idx="18">
                  <c:v>-310.21816589662455</c:v>
                </c:pt>
                <c:pt idx="19">
                  <c:v>-256.49216658300156</c:v>
                </c:pt>
                <c:pt idx="20">
                  <c:v>-147.92754397718554</c:v>
                </c:pt>
                <c:pt idx="21">
                  <c:v>-38.123010945449039</c:v>
                </c:pt>
                <c:pt idx="22">
                  <c:v>-13.074875015453788</c:v>
                </c:pt>
                <c:pt idx="23">
                  <c:v>-3.2457972556991228</c:v>
                </c:pt>
                <c:pt idx="24">
                  <c:v>-1.0656521223641222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AD5F-D244-BCAD-6C73170614F7}"/>
            </c:ext>
          </c:extLst>
        </c:ser>
        <c:ser>
          <c:idx val="0"/>
          <c:order val="5"/>
          <c:tx>
            <c:strRef>
              <c:f>'He+CircC Z + W + A + X + Y'!$AL$34</c:f>
              <c:strCache>
                <c:ptCount val="1"/>
                <c:pt idx="0">
                  <c:v>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'He+CircC Z + W + A + X + Y'!$AK$35:$AK$59</c:f>
              <c:numCache>
                <c:formatCode>0.00</c:formatCode>
                <c:ptCount val="25"/>
                <c:pt idx="1">
                  <c:v>2.5</c:v>
                </c:pt>
                <c:pt idx="2">
                  <c:v>2.7</c:v>
                </c:pt>
                <c:pt idx="3" formatCode="General">
                  <c:v>2.8</c:v>
                </c:pt>
                <c:pt idx="4">
                  <c:v>2.9</c:v>
                </c:pt>
                <c:pt idx="5" formatCode="General">
                  <c:v>3</c:v>
                </c:pt>
                <c:pt idx="6" formatCode="General">
                  <c:v>3.07</c:v>
                </c:pt>
                <c:pt idx="7" formatCode="General">
                  <c:v>3.08</c:v>
                </c:pt>
                <c:pt idx="8" formatCode="General">
                  <c:v>3.09</c:v>
                </c:pt>
                <c:pt idx="9" formatCode="General">
                  <c:v>3.1</c:v>
                </c:pt>
                <c:pt idx="10" formatCode="General">
                  <c:v>3.11</c:v>
                </c:pt>
                <c:pt idx="11" formatCode="General">
                  <c:v>3.12</c:v>
                </c:pt>
                <c:pt idx="12" formatCode="General">
                  <c:v>3.13</c:v>
                </c:pt>
                <c:pt idx="13" formatCode="General">
                  <c:v>3.2</c:v>
                </c:pt>
                <c:pt idx="14" formatCode="General">
                  <c:v>3.5</c:v>
                </c:pt>
                <c:pt idx="15" formatCode="General">
                  <c:v>4</c:v>
                </c:pt>
                <c:pt idx="16" formatCode="General">
                  <c:v>5</c:v>
                </c:pt>
                <c:pt idx="17" formatCode="General">
                  <c:v>6</c:v>
                </c:pt>
                <c:pt idx="18" formatCode="General">
                  <c:v>8</c:v>
                </c:pt>
                <c:pt idx="19">
                  <c:v>10</c:v>
                </c:pt>
              </c:numCache>
            </c:numRef>
          </c:xVal>
          <c:yVal>
            <c:numRef>
              <c:f>'He+CircC Z + W + A + X + Y'!$AL$35:$AL$59</c:f>
              <c:numCache>
                <c:formatCode>0.00</c:formatCode>
                <c:ptCount val="25"/>
                <c:pt idx="1">
                  <c:v>263.98681841226767</c:v>
                </c:pt>
                <c:pt idx="2">
                  <c:v>-128.78150648494179</c:v>
                </c:pt>
                <c:pt idx="3">
                  <c:v>-223.21011699877437</c:v>
                </c:pt>
                <c:pt idx="4">
                  <c:v>-276.91415639551354</c:v>
                </c:pt>
                <c:pt idx="5">
                  <c:v>-302.98064177437561</c:v>
                </c:pt>
                <c:pt idx="6">
                  <c:v>-309.74699533403924</c:v>
                </c:pt>
                <c:pt idx="7">
                  <c:v>-310.19031924285173</c:v>
                </c:pt>
                <c:pt idx="8">
                  <c:v>-310.36117922217244</c:v>
                </c:pt>
                <c:pt idx="9">
                  <c:v>-310.48015495127413</c:v>
                </c:pt>
                <c:pt idx="10">
                  <c:v>-310.46930490521555</c:v>
                </c:pt>
                <c:pt idx="11">
                  <c:v>-310.34213393553904</c:v>
                </c:pt>
                <c:pt idx="12">
                  <c:v>-310.16512752578717</c:v>
                </c:pt>
                <c:pt idx="13">
                  <c:v>-305.74048706274931</c:v>
                </c:pt>
                <c:pt idx="14">
                  <c:v>-254.73759867078121</c:v>
                </c:pt>
                <c:pt idx="15">
                  <c:v>-147.53679679096314</c:v>
                </c:pt>
                <c:pt idx="16">
                  <c:v>-38.045934978165462</c:v>
                </c:pt>
                <c:pt idx="17">
                  <c:v>-13.029252804564631</c:v>
                </c:pt>
                <c:pt idx="18">
                  <c:v>-3.2502123083658154</c:v>
                </c:pt>
                <c:pt idx="19">
                  <c:v>-1.0584669177641892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AD5F-D244-BCAD-6C73170614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  <c:max val="4"/>
          <c:min val="2.5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  <c:minorUnit val="0.2"/>
      </c:valAx>
      <c:valAx>
        <c:axId val="1478946480"/>
        <c:scaling>
          <c:orientation val="minMax"/>
          <c:max val="200"/>
          <c:min val="-400"/>
        </c:scaling>
        <c:delete val="0"/>
        <c:axPos val="l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39531849301871524"/>
          <c:y val="0.45111824687857621"/>
          <c:w val="0.12319967476891476"/>
          <c:h val="0.2757412823397075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8133326688594305E-2"/>
          <c:y val="0.11668792193368856"/>
          <c:w val="0.83423984185521116"/>
          <c:h val="0.73239053121529385"/>
        </c:manualLayout>
      </c:layout>
      <c:scatterChart>
        <c:scatterStyle val="lineMarker"/>
        <c:varyColors val="0"/>
        <c:ser>
          <c:idx val="0"/>
          <c:order val="0"/>
          <c:tx>
            <c:v>&lt;-- z0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'He+CircC Z + W + A + X + Y'!$E$4:$E$9</c:f>
              <c:numCache>
                <c:formatCode>General</c:formatCode>
                <c:ptCount val="6"/>
                <c:pt idx="0">
                  <c:v>0</c:v>
                </c:pt>
                <c:pt idx="1">
                  <c:v>2.4595099999999999</c:v>
                </c:pt>
                <c:pt idx="2">
                  <c:v>4.26</c:v>
                </c:pt>
                <c:pt idx="3">
                  <c:v>4.9190199999999997</c:v>
                </c:pt>
                <c:pt idx="4">
                  <c:v>1.22976</c:v>
                </c:pt>
                <c:pt idx="5">
                  <c:v>1.42</c:v>
                </c:pt>
              </c:numCache>
            </c:numRef>
          </c:xVal>
          <c:yVal>
            <c:numRef>
              <c:f>'He+CircC Z + W + A + X + Y'!$F$4:$F$9</c:f>
              <c:numCache>
                <c:formatCode>0.000</c:formatCode>
                <c:ptCount val="6"/>
                <c:pt idx="0">
                  <c:v>2.9</c:v>
                </c:pt>
                <c:pt idx="1">
                  <c:v>2.915</c:v>
                </c:pt>
                <c:pt idx="2">
                  <c:v>2.94</c:v>
                </c:pt>
                <c:pt idx="3">
                  <c:v>2.97</c:v>
                </c:pt>
                <c:pt idx="4">
                  <c:v>3.09</c:v>
                </c:pt>
                <c:pt idx="5">
                  <c:v>3.105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426-7D4B-858D-4587999D14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15057792"/>
        <c:axId val="1065657600"/>
      </c:scatterChart>
      <c:scatterChart>
        <c:scatterStyle val="lineMarker"/>
        <c:varyColors val="0"/>
        <c:ser>
          <c:idx val="1"/>
          <c:order val="1"/>
          <c:tx>
            <c:v>Uo --&gt;</c:v>
          </c:tx>
          <c:spPr>
            <a:ln w="19050" cap="rnd">
              <a:noFill/>
              <a:round/>
            </a:ln>
            <a:effectLst/>
          </c:spPr>
          <c:marker>
            <c:symbol val="squar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'He+CircC Z + W + A + X + Y'!$E$4:$E$9</c:f>
              <c:numCache>
                <c:formatCode>General</c:formatCode>
                <c:ptCount val="6"/>
                <c:pt idx="0">
                  <c:v>0</c:v>
                </c:pt>
                <c:pt idx="1">
                  <c:v>2.4595099999999999</c:v>
                </c:pt>
                <c:pt idx="2">
                  <c:v>4.26</c:v>
                </c:pt>
                <c:pt idx="3">
                  <c:v>4.9190199999999997</c:v>
                </c:pt>
                <c:pt idx="4">
                  <c:v>1.22976</c:v>
                </c:pt>
                <c:pt idx="5">
                  <c:v>1.42</c:v>
                </c:pt>
              </c:numCache>
            </c:numRef>
          </c:xVal>
          <c:yVal>
            <c:numRef>
              <c:f>'He+CircC Z + W + A + X + Y'!$G$4:$G$9</c:f>
              <c:numCache>
                <c:formatCode>General</c:formatCode>
                <c:ptCount val="6"/>
                <c:pt idx="0">
                  <c:v>-388.4</c:v>
                </c:pt>
                <c:pt idx="1">
                  <c:v>-377.1</c:v>
                </c:pt>
                <c:pt idx="2">
                  <c:v>-364.4</c:v>
                </c:pt>
                <c:pt idx="3">
                  <c:v>-346.99</c:v>
                </c:pt>
                <c:pt idx="4">
                  <c:v>-316.66000000000003</c:v>
                </c:pt>
                <c:pt idx="5">
                  <c:v>-310.47000000000003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426-7D4B-858D-4587999D14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29232304"/>
        <c:axId val="1409366784"/>
      </c:scatterChart>
      <c:valAx>
        <c:axId val="141505779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</a:t>
                </a:r>
              </a:p>
            </c:rich>
          </c:tx>
          <c:layout>
            <c:manualLayout>
              <c:xMode val="edge"/>
              <c:yMode val="edge"/>
              <c:x val="0.48840194026379613"/>
              <c:y val="0.9311703707401075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5657600"/>
        <c:crosses val="autoZero"/>
        <c:crossBetween val="midCat"/>
      </c:valAx>
      <c:valAx>
        <c:axId val="1065657600"/>
        <c:scaling>
          <c:orientation val="minMax"/>
          <c:max val="3.2"/>
          <c:min val="2.8"/>
        </c:scaling>
        <c:delete val="0"/>
        <c:axPos val="l"/>
        <c:numFmt formatCode="0.0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5057792"/>
        <c:crosses val="autoZero"/>
        <c:crossBetween val="midCat"/>
        <c:majorUnit val="0.1"/>
      </c:valAx>
      <c:valAx>
        <c:axId val="1409366784"/>
        <c:scaling>
          <c:orientation val="minMax"/>
          <c:max val="-300"/>
          <c:min val="-400"/>
        </c:scaling>
        <c:delete val="0"/>
        <c:axPos val="r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9232304"/>
        <c:crosses val="max"/>
        <c:crossBetween val="midCat"/>
        <c:majorUnit val="50"/>
      </c:valAx>
      <c:valAx>
        <c:axId val="142923230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409366784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49994385195521446"/>
          <c:y val="0.31763629783994912"/>
          <c:w val="0.28113957274328055"/>
          <c:h val="8.028451277187816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1"/>
          <c:tx>
            <c:strRef>
              <c:f>'Z-A-W  A-M'!$D$14</c:f>
              <c:strCache>
                <c:ptCount val="1"/>
                <c:pt idx="0">
                  <c:v>R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'Z-A-W  A-M'!$B$15:$B$35</c:f>
              <c:numCache>
                <c:formatCode>General</c:formatCode>
                <c:ptCount val="2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</c:numCache>
            </c:numRef>
          </c:xVal>
          <c:y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FFA-A74C-B5C3-4EEF1F209D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7915791"/>
        <c:axId val="2037826735"/>
      </c:scatterChart>
      <c:scatterChart>
        <c:scatterStyle val="lineMarker"/>
        <c:varyColors val="0"/>
        <c:ser>
          <c:idx val="0"/>
          <c:order val="0"/>
          <c:tx>
            <c:strRef>
              <c:f>'Z-A-W  A-M'!$C$14</c:f>
              <c:strCache>
                <c:ptCount val="1"/>
                <c:pt idx="0">
                  <c:v>Z0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A-M'!$B$15:$B$35</c:f>
              <c:numCache>
                <c:formatCode>General</c:formatCode>
                <c:ptCount val="2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</c:numCache>
            </c:numRef>
          </c:xVal>
          <c:yVal>
            <c:numRef>
              <c:f>'Z-A-W  A-M'!$C$15:$C$35</c:f>
              <c:numCache>
                <c:formatCode>General</c:formatCode>
                <c:ptCount val="21"/>
                <c:pt idx="0">
                  <c:v>2.9</c:v>
                </c:pt>
                <c:pt idx="1">
                  <c:v>2.919</c:v>
                </c:pt>
                <c:pt idx="2">
                  <c:v>2.9380000000000002</c:v>
                </c:pt>
                <c:pt idx="3">
                  <c:v>2.9569999999999999</c:v>
                </c:pt>
                <c:pt idx="4">
                  <c:v>2.976</c:v>
                </c:pt>
                <c:pt idx="5">
                  <c:v>2.9950000000000001</c:v>
                </c:pt>
                <c:pt idx="6">
                  <c:v>3.0139999999999998</c:v>
                </c:pt>
                <c:pt idx="7">
                  <c:v>3.0329999999999999</c:v>
                </c:pt>
                <c:pt idx="8">
                  <c:v>3.052</c:v>
                </c:pt>
                <c:pt idx="9">
                  <c:v>3.0710000000000002</c:v>
                </c:pt>
                <c:pt idx="10">
                  <c:v>3.09</c:v>
                </c:pt>
                <c:pt idx="11">
                  <c:v>3.073</c:v>
                </c:pt>
                <c:pt idx="12">
                  <c:v>3.056</c:v>
                </c:pt>
                <c:pt idx="13">
                  <c:v>3.0390000000000001</c:v>
                </c:pt>
                <c:pt idx="14">
                  <c:v>3.0219999999999998</c:v>
                </c:pt>
                <c:pt idx="15">
                  <c:v>3.0049999999999999</c:v>
                </c:pt>
                <c:pt idx="16">
                  <c:v>2.988</c:v>
                </c:pt>
                <c:pt idx="17">
                  <c:v>2.9710000000000001</c:v>
                </c:pt>
                <c:pt idx="18">
                  <c:v>2.9540000000000002</c:v>
                </c:pt>
                <c:pt idx="19">
                  <c:v>2.9369999999999998</c:v>
                </c:pt>
                <c:pt idx="20">
                  <c:v>2.92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FFA-A74C-B5C3-4EEF1F209D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4299151"/>
        <c:axId val="2030920911"/>
      </c:scatterChart>
      <c:valAx>
        <c:axId val="2037915791"/>
        <c:scaling>
          <c:orientation val="minMax"/>
          <c:max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37826735"/>
        <c:crosses val="autoZero"/>
        <c:crossBetween val="midCat"/>
      </c:valAx>
      <c:valAx>
        <c:axId val="2037826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37915791"/>
        <c:crosses val="autoZero"/>
        <c:crossBetween val="midCat"/>
      </c:valAx>
      <c:valAx>
        <c:axId val="2030920911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34299151"/>
        <c:crosses val="max"/>
        <c:crossBetween val="midCat"/>
      </c:valAx>
      <c:valAx>
        <c:axId val="203429915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0309209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0865537173021913"/>
          <c:y val="6.7530059293856179E-2"/>
          <c:w val="0.26610147748385382"/>
          <c:h val="6.65287484047955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/>
            </a:pPr>
            <a:r>
              <a:rPr lang="en-US"/>
              <a:t>U_HeHe 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2285628085358713"/>
          <c:y val="0.10315381958540497"/>
          <c:w val="0.84199154106765162"/>
          <c:h val="0.81833584100851742"/>
        </c:manualLayout>
      </c:layout>
      <c:scatterChart>
        <c:scatterStyle val="smoothMarker"/>
        <c:varyColors val="0"/>
        <c:ser>
          <c:idx val="2"/>
          <c:order val="0"/>
          <c:tx>
            <c:strRef>
              <c:f>'He, HeHe, Circumcoronene'!$K$4</c:f>
              <c:strCache>
                <c:ptCount val="1"/>
                <c:pt idx="0">
                  <c:v>MP2/6-31++G(d,p)</c:v>
                </c:pt>
              </c:strCache>
            </c:strRef>
          </c:tx>
          <c:xVal>
            <c:numRef>
              <c:f>'He, HeHe, Circumcoronene'!$J$5:$J$65</c:f>
              <c:numCache>
                <c:formatCode>General</c:formatCode>
                <c:ptCount val="61"/>
                <c:pt idx="0">
                  <c:v>1</c:v>
                </c:pt>
                <c:pt idx="1">
                  <c:v>1.1000000000000001</c:v>
                </c:pt>
                <c:pt idx="2">
                  <c:v>1.2</c:v>
                </c:pt>
                <c:pt idx="3">
                  <c:v>1.3</c:v>
                </c:pt>
                <c:pt idx="4">
                  <c:v>1.4</c:v>
                </c:pt>
                <c:pt idx="5">
                  <c:v>1.5</c:v>
                </c:pt>
                <c:pt idx="6">
                  <c:v>1.6</c:v>
                </c:pt>
                <c:pt idx="7">
                  <c:v>1.7</c:v>
                </c:pt>
                <c:pt idx="8">
                  <c:v>1.8</c:v>
                </c:pt>
                <c:pt idx="9">
                  <c:v>1.9</c:v>
                </c:pt>
                <c:pt idx="10">
                  <c:v>2</c:v>
                </c:pt>
                <c:pt idx="11">
                  <c:v>2.1</c:v>
                </c:pt>
                <c:pt idx="12">
                  <c:v>2.2000000000000002</c:v>
                </c:pt>
                <c:pt idx="13">
                  <c:v>2.2999999999999998</c:v>
                </c:pt>
                <c:pt idx="14">
                  <c:v>2.4</c:v>
                </c:pt>
                <c:pt idx="15">
                  <c:v>2.5</c:v>
                </c:pt>
                <c:pt idx="16">
                  <c:v>2.6</c:v>
                </c:pt>
                <c:pt idx="17">
                  <c:v>2.7</c:v>
                </c:pt>
                <c:pt idx="18">
                  <c:v>2.8</c:v>
                </c:pt>
                <c:pt idx="19">
                  <c:v>2.9</c:v>
                </c:pt>
                <c:pt idx="20">
                  <c:v>3</c:v>
                </c:pt>
                <c:pt idx="21">
                  <c:v>3.1</c:v>
                </c:pt>
                <c:pt idx="22">
                  <c:v>3.2</c:v>
                </c:pt>
                <c:pt idx="23">
                  <c:v>3.3</c:v>
                </c:pt>
                <c:pt idx="24">
                  <c:v>3.4</c:v>
                </c:pt>
                <c:pt idx="25">
                  <c:v>3.5</c:v>
                </c:pt>
                <c:pt idx="26">
                  <c:v>3.6</c:v>
                </c:pt>
                <c:pt idx="27">
                  <c:v>3.7</c:v>
                </c:pt>
                <c:pt idx="28">
                  <c:v>3.8</c:v>
                </c:pt>
                <c:pt idx="29">
                  <c:v>3.9</c:v>
                </c:pt>
                <c:pt idx="30">
                  <c:v>4</c:v>
                </c:pt>
                <c:pt idx="31">
                  <c:v>4.0999999999999996</c:v>
                </c:pt>
                <c:pt idx="32">
                  <c:v>4.2</c:v>
                </c:pt>
                <c:pt idx="33">
                  <c:v>4.3</c:v>
                </c:pt>
                <c:pt idx="34">
                  <c:v>4.4000000000000004</c:v>
                </c:pt>
                <c:pt idx="35">
                  <c:v>4.5</c:v>
                </c:pt>
                <c:pt idx="36">
                  <c:v>4.5999999999999996</c:v>
                </c:pt>
                <c:pt idx="37">
                  <c:v>4.7</c:v>
                </c:pt>
                <c:pt idx="38">
                  <c:v>4.8</c:v>
                </c:pt>
                <c:pt idx="39">
                  <c:v>4.9000000000000004</c:v>
                </c:pt>
                <c:pt idx="40">
                  <c:v>5</c:v>
                </c:pt>
                <c:pt idx="41">
                  <c:v>5.0999999999999996</c:v>
                </c:pt>
                <c:pt idx="42">
                  <c:v>5.2</c:v>
                </c:pt>
                <c:pt idx="43">
                  <c:v>5.3</c:v>
                </c:pt>
                <c:pt idx="44">
                  <c:v>5.4</c:v>
                </c:pt>
                <c:pt idx="45">
                  <c:v>5.5</c:v>
                </c:pt>
                <c:pt idx="46">
                  <c:v>5.6</c:v>
                </c:pt>
                <c:pt idx="47">
                  <c:v>5.7</c:v>
                </c:pt>
                <c:pt idx="48">
                  <c:v>5.8</c:v>
                </c:pt>
                <c:pt idx="49">
                  <c:v>5.9</c:v>
                </c:pt>
                <c:pt idx="50">
                  <c:v>6</c:v>
                </c:pt>
                <c:pt idx="51">
                  <c:v>6.1</c:v>
                </c:pt>
                <c:pt idx="52">
                  <c:v>6.2</c:v>
                </c:pt>
                <c:pt idx="53">
                  <c:v>6.3</c:v>
                </c:pt>
                <c:pt idx="54">
                  <c:v>6.4</c:v>
                </c:pt>
                <c:pt idx="55">
                  <c:v>6.5</c:v>
                </c:pt>
                <c:pt idx="56">
                  <c:v>6.6</c:v>
                </c:pt>
                <c:pt idx="57">
                  <c:v>6.7</c:v>
                </c:pt>
                <c:pt idx="58">
                  <c:v>6.8</c:v>
                </c:pt>
                <c:pt idx="59">
                  <c:v>6.9</c:v>
                </c:pt>
                <c:pt idx="60">
                  <c:v>7</c:v>
                </c:pt>
              </c:numCache>
            </c:numRef>
          </c:xVal>
          <c:yVal>
            <c:numRef>
              <c:f>'He, HeHe, Circumcoronene'!$K$5:$K$65</c:f>
              <c:numCache>
                <c:formatCode>General</c:formatCode>
                <c:ptCount val="61"/>
                <c:pt idx="0">
                  <c:v>47676.605210088899</c:v>
                </c:pt>
                <c:pt idx="1">
                  <c:v>31905.911090391717</c:v>
                </c:pt>
                <c:pt idx="2">
                  <c:v>21248.107058017704</c:v>
                </c:pt>
                <c:pt idx="3">
                  <c:v>14078.50956201183</c:v>
                </c:pt>
                <c:pt idx="4">
                  <c:v>9274.7471825404537</c:v>
                </c:pt>
                <c:pt idx="5">
                  <c:v>6072.4031564648931</c:v>
                </c:pt>
                <c:pt idx="6">
                  <c:v>3952.4095440570318</c:v>
                </c:pt>
                <c:pt idx="7">
                  <c:v>2559.6682934458513</c:v>
                </c:pt>
                <c:pt idx="8">
                  <c:v>1650.4120744801314</c:v>
                </c:pt>
                <c:pt idx="9">
                  <c:v>1059.0836645510233</c:v>
                </c:pt>
                <c:pt idx="10">
                  <c:v>675.47651599160918</c:v>
                </c:pt>
                <c:pt idx="11">
                  <c:v>427.43437709187191</c:v>
                </c:pt>
                <c:pt idx="12">
                  <c:v>267.92082443963108</c:v>
                </c:pt>
                <c:pt idx="13">
                  <c:v>166.09682499895462</c:v>
                </c:pt>
                <c:pt idx="14">
                  <c:v>101.61408905960904</c:v>
                </c:pt>
                <c:pt idx="15">
                  <c:v>61.061491156993043</c:v>
                </c:pt>
                <c:pt idx="16">
                  <c:v>35.686540312415502</c:v>
                </c:pt>
                <c:pt idx="17">
                  <c:v>19.860963181594212</c:v>
                </c:pt>
                <c:pt idx="18">
                  <c:v>10.020146586681504</c:v>
                </c:pt>
                <c:pt idx="19">
                  <c:v>3.9347230678774667</c:v>
                </c:pt>
                <c:pt idx="20">
                  <c:v>0.22187824099581022</c:v>
                </c:pt>
                <c:pt idx="21">
                  <c:v>-1.974240432697373</c:v>
                </c:pt>
                <c:pt idx="22">
                  <c:v>-3.1869416170030469</c:v>
                </c:pt>
                <c:pt idx="23">
                  <c:v>-3.7549655877876904</c:v>
                </c:pt>
                <c:pt idx="24">
                  <c:v>-3.9004715168443123</c:v>
                </c:pt>
                <c:pt idx="25">
                  <c:v>-3.7749695434102866</c:v>
                </c:pt>
                <c:pt idx="26">
                  <c:v>-3.485334434377938</c:v>
                </c:pt>
                <c:pt idx="27">
                  <c:v>-3.1081389090550902</c:v>
                </c:pt>
                <c:pt idx="28">
                  <c:v>-2.6977040346722574</c:v>
                </c:pt>
                <c:pt idx="29">
                  <c:v>-2.2911007052796348</c:v>
                </c:pt>
                <c:pt idx="30">
                  <c:v>-1.9118428660583413</c:v>
                </c:pt>
                <c:pt idx="31">
                  <c:v>-1.5730124082357022</c:v>
                </c:pt>
                <c:pt idx="32">
                  <c:v>-1.2800367831474573</c:v>
                </c:pt>
                <c:pt idx="33">
                  <c:v>-1.0330989737870817</c:v>
                </c:pt>
                <c:pt idx="34">
                  <c:v>-0.82911837271848898</c:v>
                </c:pt>
                <c:pt idx="35">
                  <c:v>-0.66326868847292009</c:v>
                </c:pt>
                <c:pt idx="36">
                  <c:v>-0.53005769834062522</c:v>
                </c:pt>
                <c:pt idx="37">
                  <c:v>-0.4240294794822807</c:v>
                </c:pt>
                <c:pt idx="38">
                  <c:v>-0.34017166399297982</c:v>
                </c:pt>
                <c:pt idx="39">
                  <c:v>-0.27411041662574992</c:v>
                </c:pt>
                <c:pt idx="40">
                  <c:v>-0.22216469535722269</c:v>
                </c:pt>
                <c:pt idx="41">
                  <c:v>-0.18130505959395535</c:v>
                </c:pt>
                <c:pt idx="42">
                  <c:v>-0.14913725535745442</c:v>
                </c:pt>
                <c:pt idx="43">
                  <c:v>-0.12372201033342635</c:v>
                </c:pt>
                <c:pt idx="44">
                  <c:v>-0.10355407337259991</c:v>
                </c:pt>
                <c:pt idx="45">
                  <c:v>-8.7462122247723428E-2</c:v>
                </c:pt>
                <c:pt idx="46">
                  <c:v>-7.4539035313823165E-2</c:v>
                </c:pt>
                <c:pt idx="47">
                  <c:v>-6.4084443861120874E-2</c:v>
                </c:pt>
                <c:pt idx="48">
                  <c:v>-5.5558455793866701E-2</c:v>
                </c:pt>
                <c:pt idx="49">
                  <c:v>-4.8545010361927932E-2</c:v>
                </c:pt>
                <c:pt idx="50">
                  <c:v>-4.2723436094533086E-2</c:v>
                </c:pt>
                <c:pt idx="51">
                  <c:v>-3.7846293183076439E-2</c:v>
                </c:pt>
                <c:pt idx="52">
                  <c:v>-3.3722422906767163E-2</c:v>
                </c:pt>
                <c:pt idx="53">
                  <c:v>-3.0203973620799546E-2</c:v>
                </c:pt>
                <c:pt idx="54">
                  <c:v>-2.7175511468078496E-2</c:v>
                </c:pt>
                <c:pt idx="55">
                  <c:v>-2.4547706492830699E-2</c:v>
                </c:pt>
                <c:pt idx="56">
                  <c:v>-2.225042103627331E-2</c:v>
                </c:pt>
                <c:pt idx="57">
                  <c:v>-2.022854225199204E-2</c:v>
                </c:pt>
                <c:pt idx="58">
                  <c:v>-1.8438352062827477E-2</c:v>
                </c:pt>
                <c:pt idx="59">
                  <c:v>-1.6844971159711408E-2</c:v>
                </c:pt>
                <c:pt idx="60">
                  <c:v>-1.5420243158650209E-2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D85C-414E-A38D-7A6647673B90}"/>
            </c:ext>
          </c:extLst>
        </c:ser>
        <c:ser>
          <c:idx val="3"/>
          <c:order val="1"/>
          <c:tx>
            <c:strRef>
              <c:f>'He, HeHe, Circumcoronene'!$L$4</c:f>
              <c:strCache>
                <c:ptCount val="1"/>
                <c:pt idx="0">
                  <c:v>CCSD(T)/6-31++G(d,p)</c:v>
                </c:pt>
              </c:strCache>
            </c:strRef>
          </c:tx>
          <c:xVal>
            <c:numRef>
              <c:f>'He, HeHe, Circumcoronene'!$J$5:$J$65</c:f>
              <c:numCache>
                <c:formatCode>General</c:formatCode>
                <c:ptCount val="61"/>
                <c:pt idx="0">
                  <c:v>1</c:v>
                </c:pt>
                <c:pt idx="1">
                  <c:v>1.1000000000000001</c:v>
                </c:pt>
                <c:pt idx="2">
                  <c:v>1.2</c:v>
                </c:pt>
                <c:pt idx="3">
                  <c:v>1.3</c:v>
                </c:pt>
                <c:pt idx="4">
                  <c:v>1.4</c:v>
                </c:pt>
                <c:pt idx="5">
                  <c:v>1.5</c:v>
                </c:pt>
                <c:pt idx="6">
                  <c:v>1.6</c:v>
                </c:pt>
                <c:pt idx="7">
                  <c:v>1.7</c:v>
                </c:pt>
                <c:pt idx="8">
                  <c:v>1.8</c:v>
                </c:pt>
                <c:pt idx="9">
                  <c:v>1.9</c:v>
                </c:pt>
                <c:pt idx="10">
                  <c:v>2</c:v>
                </c:pt>
                <c:pt idx="11">
                  <c:v>2.1</c:v>
                </c:pt>
                <c:pt idx="12">
                  <c:v>2.2000000000000002</c:v>
                </c:pt>
                <c:pt idx="13">
                  <c:v>2.2999999999999998</c:v>
                </c:pt>
                <c:pt idx="14">
                  <c:v>2.4</c:v>
                </c:pt>
                <c:pt idx="15">
                  <c:v>2.5</c:v>
                </c:pt>
                <c:pt idx="16">
                  <c:v>2.6</c:v>
                </c:pt>
                <c:pt idx="17">
                  <c:v>2.7</c:v>
                </c:pt>
                <c:pt idx="18">
                  <c:v>2.8</c:v>
                </c:pt>
                <c:pt idx="19">
                  <c:v>2.9</c:v>
                </c:pt>
                <c:pt idx="20">
                  <c:v>3</c:v>
                </c:pt>
                <c:pt idx="21">
                  <c:v>3.1</c:v>
                </c:pt>
                <c:pt idx="22">
                  <c:v>3.2</c:v>
                </c:pt>
                <c:pt idx="23">
                  <c:v>3.3</c:v>
                </c:pt>
                <c:pt idx="24">
                  <c:v>3.4</c:v>
                </c:pt>
                <c:pt idx="25">
                  <c:v>3.5</c:v>
                </c:pt>
                <c:pt idx="26">
                  <c:v>3.6</c:v>
                </c:pt>
                <c:pt idx="27">
                  <c:v>3.7</c:v>
                </c:pt>
                <c:pt idx="28">
                  <c:v>3.8</c:v>
                </c:pt>
                <c:pt idx="29">
                  <c:v>3.9</c:v>
                </c:pt>
                <c:pt idx="30">
                  <c:v>4</c:v>
                </c:pt>
                <c:pt idx="31">
                  <c:v>4.0999999999999996</c:v>
                </c:pt>
                <c:pt idx="32">
                  <c:v>4.2</c:v>
                </c:pt>
                <c:pt idx="33">
                  <c:v>4.3</c:v>
                </c:pt>
                <c:pt idx="34">
                  <c:v>4.4000000000000004</c:v>
                </c:pt>
                <c:pt idx="35">
                  <c:v>4.5</c:v>
                </c:pt>
                <c:pt idx="36">
                  <c:v>4.5999999999999996</c:v>
                </c:pt>
                <c:pt idx="37">
                  <c:v>4.7</c:v>
                </c:pt>
                <c:pt idx="38">
                  <c:v>4.8</c:v>
                </c:pt>
                <c:pt idx="39">
                  <c:v>4.9000000000000004</c:v>
                </c:pt>
                <c:pt idx="40">
                  <c:v>5</c:v>
                </c:pt>
                <c:pt idx="41">
                  <c:v>5.0999999999999996</c:v>
                </c:pt>
                <c:pt idx="42">
                  <c:v>5.2</c:v>
                </c:pt>
                <c:pt idx="43">
                  <c:v>5.3</c:v>
                </c:pt>
                <c:pt idx="44">
                  <c:v>5.4</c:v>
                </c:pt>
                <c:pt idx="45">
                  <c:v>5.5</c:v>
                </c:pt>
                <c:pt idx="46">
                  <c:v>5.6</c:v>
                </c:pt>
                <c:pt idx="47">
                  <c:v>5.7</c:v>
                </c:pt>
                <c:pt idx="48">
                  <c:v>5.8</c:v>
                </c:pt>
                <c:pt idx="49">
                  <c:v>5.9</c:v>
                </c:pt>
                <c:pt idx="50">
                  <c:v>6</c:v>
                </c:pt>
                <c:pt idx="51">
                  <c:v>6.1</c:v>
                </c:pt>
                <c:pt idx="52">
                  <c:v>6.2</c:v>
                </c:pt>
                <c:pt idx="53">
                  <c:v>6.3</c:v>
                </c:pt>
                <c:pt idx="54">
                  <c:v>6.4</c:v>
                </c:pt>
                <c:pt idx="55">
                  <c:v>6.5</c:v>
                </c:pt>
                <c:pt idx="56">
                  <c:v>6.6</c:v>
                </c:pt>
                <c:pt idx="57">
                  <c:v>6.7</c:v>
                </c:pt>
                <c:pt idx="58">
                  <c:v>6.8</c:v>
                </c:pt>
                <c:pt idx="59">
                  <c:v>6.9</c:v>
                </c:pt>
                <c:pt idx="60">
                  <c:v>7</c:v>
                </c:pt>
              </c:numCache>
            </c:numRef>
          </c:xVal>
          <c:yVal>
            <c:numRef>
              <c:f>'He, HeHe, Circumcoronene'!$L$5:$L$65</c:f>
              <c:numCache>
                <c:formatCode>General</c:formatCode>
                <c:ptCount val="61"/>
                <c:pt idx="0">
                  <c:v>47763.726165595042</c:v>
                </c:pt>
                <c:pt idx="1">
                  <c:v>31989.152376147682</c:v>
                </c:pt>
                <c:pt idx="2">
                  <c:v>21324.320274334284</c:v>
                </c:pt>
                <c:pt idx="3">
                  <c:v>14145.93638585702</c:v>
                </c:pt>
                <c:pt idx="4">
                  <c:v>9333.0565075932645</c:v>
                </c:pt>
                <c:pt idx="5">
                  <c:v>6121.8381715330843</c:v>
                </c:pt>
                <c:pt idx="6">
                  <c:v>3993.3073027598871</c:v>
                </c:pt>
                <c:pt idx="7">
                  <c:v>2592.4997631299393</c:v>
                </c:pt>
                <c:pt idx="8">
                  <c:v>1675.9324309708809</c:v>
                </c:pt>
                <c:pt idx="9">
                  <c:v>1078.3239854169572</c:v>
                </c:pt>
                <c:pt idx="10">
                  <c:v>689.5952215953962</c:v>
                </c:pt>
                <c:pt idx="11">
                  <c:v>437.55221091314053</c:v>
                </c:pt>
                <c:pt idx="12">
                  <c:v>275.01583349196136</c:v>
                </c:pt>
                <c:pt idx="13">
                  <c:v>170.96760657749735</c:v>
                </c:pt>
                <c:pt idx="14">
                  <c:v>104.8865992640234</c:v>
                </c:pt>
                <c:pt idx="15">
                  <c:v>63.214032713192168</c:v>
                </c:pt>
                <c:pt idx="16">
                  <c:v>37.07796411061819</c:v>
                </c:pt>
                <c:pt idx="17">
                  <c:v>20.755933997663838</c:v>
                </c:pt>
                <c:pt idx="18">
                  <c:v>10.609671525711063</c:v>
                </c:pt>
                <c:pt idx="19">
                  <c:v>4.3524656067797913</c:v>
                </c:pt>
                <c:pt idx="20">
                  <c:v>0.55725246434461684</c:v>
                </c:pt>
                <c:pt idx="21">
                  <c:v>-1.6656653051388557</c:v>
                </c:pt>
                <c:pt idx="22">
                  <c:v>-2.8747080802409424</c:v>
                </c:pt>
                <c:pt idx="23">
                  <c:v>-3.4264681957158314</c:v>
                </c:pt>
                <c:pt idx="24">
                  <c:v>-3.5549702225986279</c:v>
                </c:pt>
                <c:pt idx="25">
                  <c:v>-3.4186084548502249</c:v>
                </c:pt>
                <c:pt idx="26">
                  <c:v>-3.12748239392092</c:v>
                </c:pt>
                <c:pt idx="27">
                  <c:v>-2.7587690124281883</c:v>
                </c:pt>
                <c:pt idx="28">
                  <c:v>-2.3656241475004753</c:v>
                </c:pt>
                <c:pt idx="29">
                  <c:v>-1.9830851978732329</c:v>
                </c:pt>
                <c:pt idx="30">
                  <c:v>-1.6323008634138245</c:v>
                </c:pt>
                <c:pt idx="31">
                  <c:v>-1.324066451062746</c:v>
                </c:pt>
                <c:pt idx="32">
                  <c:v>-1.0618857006935429</c:v>
                </c:pt>
                <c:pt idx="33">
                  <c:v>-0.84446443773477953</c:v>
                </c:pt>
                <c:pt idx="34">
                  <c:v>-0.66766761806103136</c:v>
                </c:pt>
                <c:pt idx="35">
                  <c:v>-0.52603445802918247</c:v>
                </c:pt>
                <c:pt idx="36">
                  <c:v>-0.41382008667625558</c:v>
                </c:pt>
                <c:pt idx="37">
                  <c:v>-0.32556372035913428</c:v>
                </c:pt>
                <c:pt idx="38">
                  <c:v>-0.25643587968658127</c:v>
                </c:pt>
                <c:pt idx="39">
                  <c:v>-0.20233308575978412</c:v>
                </c:pt>
                <c:pt idx="40">
                  <c:v>-0.159940990064868</c:v>
                </c:pt>
                <c:pt idx="41">
                  <c:v>-0.12654498311322507</c:v>
                </c:pt>
                <c:pt idx="42">
                  <c:v>-0.10015645590867259</c:v>
                </c:pt>
                <c:pt idx="43">
                  <c:v>-7.9102451440789506E-2</c:v>
                </c:pt>
                <c:pt idx="44">
                  <c:v>-6.2215056605297726E-2</c:v>
                </c:pt>
                <c:pt idx="45">
                  <c:v>-4.8547314603845711E-2</c:v>
                </c:pt>
                <c:pt idx="46">
                  <c:v>-3.7341659997752213E-2</c:v>
                </c:pt>
                <c:pt idx="47">
                  <c:v>-2.8124614668196986E-2</c:v>
                </c:pt>
                <c:pt idx="48">
                  <c:v>-2.045426516226044E-2</c:v>
                </c:pt>
                <c:pt idx="49">
                  <c:v>-1.4014959494180915E-2</c:v>
                </c:pt>
                <c:pt idx="50">
                  <c:v>-8.5541758510646569E-3</c:v>
                </c:pt>
                <c:pt idx="51">
                  <c:v>-3.9140878194975672E-3</c:v>
                </c:pt>
                <c:pt idx="52">
                  <c:v>6.3130453223436686E-5</c:v>
                </c:pt>
                <c:pt idx="53">
                  <c:v>3.5353051001569473E-3</c:v>
                </c:pt>
                <c:pt idx="54">
                  <c:v>6.5340013479146825E-3</c:v>
                </c:pt>
                <c:pt idx="55">
                  <c:v>9.1854801029435159E-3</c:v>
                </c:pt>
                <c:pt idx="56">
                  <c:v>1.1521306872210672E-2</c:v>
                </c:pt>
                <c:pt idx="57">
                  <c:v>1.3604611548228576E-2</c:v>
                </c:pt>
                <c:pt idx="58">
                  <c:v>1.5435394411352731E-2</c:v>
                </c:pt>
                <c:pt idx="59">
                  <c:v>1.7076786195162084E-2</c:v>
                </c:pt>
                <c:pt idx="60">
                  <c:v>1.856035156555734E-2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D85C-414E-A38D-7A6647673B90}"/>
            </c:ext>
          </c:extLst>
        </c:ser>
        <c:ser>
          <c:idx val="0"/>
          <c:order val="2"/>
          <c:tx>
            <c:strRef>
              <c:f>'He, HeHe, Circumcoronene'!$H$4</c:f>
              <c:strCache>
                <c:ptCount val="1"/>
                <c:pt idx="0">
                  <c:v>MP2/6-31++G(d,3p)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'He, HeHe, Circumcoronene'!$G$5:$G$95</c:f>
              <c:numCache>
                <c:formatCode>General</c:formatCode>
                <c:ptCount val="91"/>
                <c:pt idx="0">
                  <c:v>2</c:v>
                </c:pt>
                <c:pt idx="1">
                  <c:v>2.1</c:v>
                </c:pt>
                <c:pt idx="2">
                  <c:v>2.2000000000000002</c:v>
                </c:pt>
                <c:pt idx="3">
                  <c:v>2.2999999999999998</c:v>
                </c:pt>
                <c:pt idx="4">
                  <c:v>2.4</c:v>
                </c:pt>
                <c:pt idx="5">
                  <c:v>2.5</c:v>
                </c:pt>
                <c:pt idx="6">
                  <c:v>2.6</c:v>
                </c:pt>
                <c:pt idx="7">
                  <c:v>2.7</c:v>
                </c:pt>
                <c:pt idx="8">
                  <c:v>2.8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2.94</c:v>
                </c:pt>
                <c:pt idx="14">
                  <c:v>2.95</c:v>
                </c:pt>
                <c:pt idx="15">
                  <c:v>2.96</c:v>
                </c:pt>
                <c:pt idx="16">
                  <c:v>2.97</c:v>
                </c:pt>
                <c:pt idx="17">
                  <c:v>2.98</c:v>
                </c:pt>
                <c:pt idx="18">
                  <c:v>2.99</c:v>
                </c:pt>
                <c:pt idx="19">
                  <c:v>3</c:v>
                </c:pt>
                <c:pt idx="20">
                  <c:v>3.01</c:v>
                </c:pt>
                <c:pt idx="21">
                  <c:v>3.02</c:v>
                </c:pt>
                <c:pt idx="22">
                  <c:v>3.03</c:v>
                </c:pt>
                <c:pt idx="23">
                  <c:v>3.04</c:v>
                </c:pt>
                <c:pt idx="24">
                  <c:v>3.05</c:v>
                </c:pt>
                <c:pt idx="25">
                  <c:v>3.06</c:v>
                </c:pt>
                <c:pt idx="26">
                  <c:v>3.07</c:v>
                </c:pt>
                <c:pt idx="27">
                  <c:v>3.08</c:v>
                </c:pt>
                <c:pt idx="28">
                  <c:v>3.09</c:v>
                </c:pt>
                <c:pt idx="29">
                  <c:v>3.1</c:v>
                </c:pt>
                <c:pt idx="30">
                  <c:v>3.11</c:v>
                </c:pt>
                <c:pt idx="31">
                  <c:v>3.12</c:v>
                </c:pt>
                <c:pt idx="32">
                  <c:v>3.13</c:v>
                </c:pt>
                <c:pt idx="33">
                  <c:v>3.14</c:v>
                </c:pt>
                <c:pt idx="34">
                  <c:v>3.15</c:v>
                </c:pt>
                <c:pt idx="35">
                  <c:v>3.16</c:v>
                </c:pt>
                <c:pt idx="36">
                  <c:v>3.17</c:v>
                </c:pt>
                <c:pt idx="37">
                  <c:v>3.18</c:v>
                </c:pt>
                <c:pt idx="38">
                  <c:v>3.19</c:v>
                </c:pt>
                <c:pt idx="39">
                  <c:v>3.2</c:v>
                </c:pt>
                <c:pt idx="40">
                  <c:v>3.3</c:v>
                </c:pt>
                <c:pt idx="41">
                  <c:v>3.4</c:v>
                </c:pt>
                <c:pt idx="42">
                  <c:v>3.5</c:v>
                </c:pt>
                <c:pt idx="43">
                  <c:v>3.6</c:v>
                </c:pt>
                <c:pt idx="44">
                  <c:v>3.7</c:v>
                </c:pt>
                <c:pt idx="45">
                  <c:v>3.8</c:v>
                </c:pt>
                <c:pt idx="46">
                  <c:v>3.9</c:v>
                </c:pt>
                <c:pt idx="47">
                  <c:v>4</c:v>
                </c:pt>
                <c:pt idx="48">
                  <c:v>4.0999999999999996</c:v>
                </c:pt>
                <c:pt idx="49">
                  <c:v>4.2</c:v>
                </c:pt>
                <c:pt idx="50">
                  <c:v>4.3</c:v>
                </c:pt>
                <c:pt idx="51">
                  <c:v>4.4000000000000004</c:v>
                </c:pt>
                <c:pt idx="52">
                  <c:v>4.5</c:v>
                </c:pt>
                <c:pt idx="53">
                  <c:v>4.5999999999999996</c:v>
                </c:pt>
                <c:pt idx="54">
                  <c:v>4.7</c:v>
                </c:pt>
                <c:pt idx="55">
                  <c:v>4.8</c:v>
                </c:pt>
                <c:pt idx="56">
                  <c:v>4.9000000000000004</c:v>
                </c:pt>
                <c:pt idx="57">
                  <c:v>5</c:v>
                </c:pt>
                <c:pt idx="58">
                  <c:v>5.0999999999999996</c:v>
                </c:pt>
                <c:pt idx="59">
                  <c:v>5.2</c:v>
                </c:pt>
                <c:pt idx="60">
                  <c:v>5.3</c:v>
                </c:pt>
                <c:pt idx="61">
                  <c:v>5.4</c:v>
                </c:pt>
                <c:pt idx="62">
                  <c:v>5.5</c:v>
                </c:pt>
                <c:pt idx="63">
                  <c:v>5.6</c:v>
                </c:pt>
                <c:pt idx="64">
                  <c:v>5.7</c:v>
                </c:pt>
                <c:pt idx="65">
                  <c:v>5.8</c:v>
                </c:pt>
                <c:pt idx="66">
                  <c:v>5.9</c:v>
                </c:pt>
                <c:pt idx="67">
                  <c:v>6</c:v>
                </c:pt>
                <c:pt idx="68">
                  <c:v>6.1</c:v>
                </c:pt>
                <c:pt idx="69">
                  <c:v>6.2</c:v>
                </c:pt>
                <c:pt idx="70">
                  <c:v>6.3</c:v>
                </c:pt>
                <c:pt idx="71">
                  <c:v>6.4</c:v>
                </c:pt>
                <c:pt idx="72">
                  <c:v>6.5</c:v>
                </c:pt>
                <c:pt idx="73">
                  <c:v>6.6</c:v>
                </c:pt>
                <c:pt idx="74">
                  <c:v>6.7</c:v>
                </c:pt>
                <c:pt idx="75">
                  <c:v>6.8</c:v>
                </c:pt>
                <c:pt idx="76">
                  <c:v>6.9</c:v>
                </c:pt>
                <c:pt idx="77">
                  <c:v>7</c:v>
                </c:pt>
                <c:pt idx="78">
                  <c:v>8</c:v>
                </c:pt>
                <c:pt idx="79">
                  <c:v>9</c:v>
                </c:pt>
                <c:pt idx="80">
                  <c:v>10</c:v>
                </c:pt>
                <c:pt idx="81">
                  <c:v>11</c:v>
                </c:pt>
                <c:pt idx="82">
                  <c:v>12</c:v>
                </c:pt>
                <c:pt idx="83">
                  <c:v>13</c:v>
                </c:pt>
                <c:pt idx="84">
                  <c:v>14</c:v>
                </c:pt>
                <c:pt idx="85">
                  <c:v>15</c:v>
                </c:pt>
                <c:pt idx="86">
                  <c:v>16</c:v>
                </c:pt>
                <c:pt idx="87">
                  <c:v>17</c:v>
                </c:pt>
                <c:pt idx="88">
                  <c:v>18</c:v>
                </c:pt>
                <c:pt idx="89">
                  <c:v>19</c:v>
                </c:pt>
                <c:pt idx="90">
                  <c:v>20</c:v>
                </c:pt>
              </c:numCache>
            </c:numRef>
          </c:xVal>
          <c:yVal>
            <c:numRef>
              <c:f>'He, HeHe, Circumcoronene'!$H$5:$H$95</c:f>
              <c:numCache>
                <c:formatCode>0.00</c:formatCode>
                <c:ptCount val="91"/>
                <c:pt idx="0">
                  <c:v>560.08523797310238</c:v>
                </c:pt>
                <c:pt idx="1">
                  <c:v>343.93868687902363</c:v>
                </c:pt>
                <c:pt idx="2">
                  <c:v>206.8987880870614</c:v>
                </c:pt>
                <c:pt idx="3">
                  <c:v>120.63506888439358</c:v>
                </c:pt>
                <c:pt idx="4">
                  <c:v>66.634194169472252</c:v>
                </c:pt>
                <c:pt idx="5">
                  <c:v>32.996565614971239</c:v>
                </c:pt>
                <c:pt idx="6">
                  <c:v>12.250705132109163</c:v>
                </c:pt>
                <c:pt idx="7">
                  <c:v>-0.22225981974896628</c:v>
                </c:pt>
                <c:pt idx="8">
                  <c:v>-7.3007584353369328</c:v>
                </c:pt>
                <c:pt idx="9">
                  <c:v>-10.845781997079154</c:v>
                </c:pt>
                <c:pt idx="10">
                  <c:v>-11.05836580942904</c:v>
                </c:pt>
                <c:pt idx="11">
                  <c:v>-11.249577539993952</c:v>
                </c:pt>
                <c:pt idx="12">
                  <c:v>-11.420405214144843</c:v>
                </c:pt>
                <c:pt idx="13">
                  <c:v>-11.571802417275178</c:v>
                </c:pt>
                <c:pt idx="14">
                  <c:v>-11.704690313810127</c:v>
                </c:pt>
                <c:pt idx="15">
                  <c:v>-11.819959378774017</c:v>
                </c:pt>
                <c:pt idx="16">
                  <c:v>-11.918469453895284</c:v>
                </c:pt>
                <c:pt idx="17">
                  <c:v>-12.001051335453035</c:v>
                </c:pt>
                <c:pt idx="18">
                  <c:v>-12.068507639164151</c:v>
                </c:pt>
                <c:pt idx="19">
                  <c:v>-12.121613260807367</c:v>
                </c:pt>
                <c:pt idx="20">
                  <c:v>-12.161116416598396</c:v>
                </c:pt>
                <c:pt idx="21">
                  <c:v>-12.187739390743401</c:v>
                </c:pt>
                <c:pt idx="22">
                  <c:v>-12.202179027574067</c:v>
                </c:pt>
                <c:pt idx="23">
                  <c:v>-12.205107596178498</c:v>
                </c:pt>
                <c:pt idx="24">
                  <c:v>-12.197173338641258</c:v>
                </c:pt>
                <c:pt idx="25">
                  <c:v>-12.179000988821874</c:v>
                </c:pt>
                <c:pt idx="26">
                  <c:v>-12.151192436391389</c:v>
                </c:pt>
                <c:pt idx="27">
                  <c:v>-12.114327274047614</c:v>
                </c:pt>
                <c:pt idx="28">
                  <c:v>-12.068963289137875</c:v>
                </c:pt>
                <c:pt idx="29">
                  <c:v>-12.015636981156588</c:v>
                </c:pt>
                <c:pt idx="30">
                  <c:v>-11.954864082573291</c:v>
                </c:pt>
                <c:pt idx="31">
                  <c:v>-11.88714007709881</c:v>
                </c:pt>
                <c:pt idx="32">
                  <c:v>-11.812940632384976</c:v>
                </c:pt>
                <c:pt idx="33">
                  <c:v>-11.732722032980538</c:v>
                </c:pt>
                <c:pt idx="34">
                  <c:v>-11.646921757264135</c:v>
                </c:pt>
                <c:pt idx="35">
                  <c:v>-11.555958852245753</c:v>
                </c:pt>
                <c:pt idx="36">
                  <c:v>-11.460234509731157</c:v>
                </c:pt>
                <c:pt idx="37">
                  <c:v>-11.360132298939599</c:v>
                </c:pt>
                <c:pt idx="38">
                  <c:v>-11.256018856671425</c:v>
                </c:pt>
                <c:pt idx="39">
                  <c:v>-11.148244177055471</c:v>
                </c:pt>
                <c:pt idx="40">
                  <c:v>-9.9351508724893751</c:v>
                </c:pt>
                <c:pt idx="41">
                  <c:v>-8.6344532105279779</c:v>
                </c:pt>
                <c:pt idx="42">
                  <c:v>-7.3892306828292362</c:v>
                </c:pt>
                <c:pt idx="43">
                  <c:v>-6.2656739146448608</c:v>
                </c:pt>
                <c:pt idx="44">
                  <c:v>-5.2840587687562675</c:v>
                </c:pt>
                <c:pt idx="45">
                  <c:v>-4.4409701050790984</c:v>
                </c:pt>
                <c:pt idx="46">
                  <c:v>-3.7231950261097539</c:v>
                </c:pt>
                <c:pt idx="47">
                  <c:v>-3.1152703621381952</c:v>
                </c:pt>
                <c:pt idx="48">
                  <c:v>-2.6024921782699355</c:v>
                </c:pt>
                <c:pt idx="49">
                  <c:v>-2.1719106633010195</c:v>
                </c:pt>
                <c:pt idx="50">
                  <c:v>-1.8121901786412677</c:v>
                </c:pt>
                <c:pt idx="51">
                  <c:v>-1.513270340683516</c:v>
                </c:pt>
                <c:pt idx="52">
                  <c:v>-1.2661085288579483</c:v>
                </c:pt>
                <c:pt idx="53">
                  <c:v>-1.0625644811059887</c:v>
                </c:pt>
                <c:pt idx="54">
                  <c:v>-0.89538065125985911</c:v>
                </c:pt>
                <c:pt idx="55">
                  <c:v>-0.75819533221804047</c:v>
                </c:pt>
                <c:pt idx="56">
                  <c:v>-0.64551738925316915</c:v>
                </c:pt>
                <c:pt idx="57">
                  <c:v>-0.55280209057459295</c:v>
                </c:pt>
                <c:pt idx="58">
                  <c:v>-0.47620512560525707</c:v>
                </c:pt>
                <c:pt idx="59">
                  <c:v>-0.41262122669844031</c:v>
                </c:pt>
                <c:pt idx="60">
                  <c:v>-0.35954678531022133</c:v>
                </c:pt>
                <c:pt idx="61">
                  <c:v>-0.31497840658678194</c:v>
                </c:pt>
                <c:pt idx="62">
                  <c:v>-0.27731965706590117</c:v>
                </c:pt>
                <c:pt idx="63">
                  <c:v>-0.24530038757006789</c:v>
                </c:pt>
                <c:pt idx="64">
                  <c:v>-0.21790906475949726</c:v>
                </c:pt>
                <c:pt idx="65">
                  <c:v>-0.19433805421536529</c:v>
                </c:pt>
                <c:pt idx="66">
                  <c:v>-0.17393997950875129</c:v>
                </c:pt>
                <c:pt idx="67">
                  <c:v>-0.1561935701772599</c:v>
                </c:pt>
                <c:pt idx="68">
                  <c:v>-0.14067689531463259</c:v>
                </c:pt>
                <c:pt idx="69">
                  <c:v>-0.12704691191198259</c:v>
                </c:pt>
                <c:pt idx="70">
                  <c:v>-0.11502210178865173</c:v>
                </c:pt>
                <c:pt idx="71">
                  <c:v>-0.10437153907118318</c:v>
                </c:pt>
                <c:pt idx="72">
                  <c:v>-9.4904910687671637E-2</c:v>
                </c:pt>
                <c:pt idx="73">
                  <c:v>-8.646017046344627E-2</c:v>
                </c:pt>
                <c:pt idx="74">
                  <c:v>-7.8906625917383802E-2</c:v>
                </c:pt>
                <c:pt idx="75">
                  <c:v>-7.2131121844616217E-2</c:v>
                </c:pt>
                <c:pt idx="76">
                  <c:v>-6.6038414861821798E-2</c:v>
                </c:pt>
                <c:pt idx="77">
                  <c:v>-6.0547337776517343E-2</c:v>
                </c:pt>
                <c:pt idx="78">
                  <c:v>-2.7109544856366023E-2</c:v>
                </c:pt>
                <c:pt idx="79">
                  <c:v>-1.3391529220084379E-2</c:v>
                </c:pt>
                <c:pt idx="80">
                  <c:v>-7.1157777009469569E-3</c:v>
                </c:pt>
                <c:pt idx="81">
                  <c:v>-4.0164520538673544E-3</c:v>
                </c:pt>
                <c:pt idx="82">
                  <c:v>-2.3828673878854545E-3</c:v>
                </c:pt>
                <c:pt idx="83">
                  <c:v>-1.4740767914080877E-3</c:v>
                </c:pt>
                <c:pt idx="84">
                  <c:v>-9.4496086048536656E-4</c:v>
                </c:pt>
                <c:pt idx="85">
                  <c:v>-6.2464726835315793E-4</c:v>
                </c:pt>
                <c:pt idx="86">
                  <c:v>-4.2409440487780611E-4</c:v>
                </c:pt>
                <c:pt idx="87">
                  <c:v>-2.9475766498510581E-4</c:v>
                </c:pt>
                <c:pt idx="88">
                  <c:v>-2.0917714026829517E-4</c:v>
                </c:pt>
                <c:pt idx="89">
                  <c:v>-1.5122945013562372E-4</c:v>
                </c:pt>
                <c:pt idx="90">
                  <c:v>-1.1116488861308228E-4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D85C-414E-A38D-7A6647673B90}"/>
            </c:ext>
          </c:extLst>
        </c:ser>
        <c:ser>
          <c:idx val="1"/>
          <c:order val="3"/>
          <c:tx>
            <c:strRef>
              <c:f>'He, HeHe, Circumcoronene'!$I$4</c:f>
              <c:strCache>
                <c:ptCount val="1"/>
                <c:pt idx="0">
                  <c:v>CCSD(T)/6-31++G(d,3p)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'He, HeHe, Circumcoronene'!$G$5:$G$95</c:f>
              <c:numCache>
                <c:formatCode>General</c:formatCode>
                <c:ptCount val="91"/>
                <c:pt idx="0">
                  <c:v>2</c:v>
                </c:pt>
                <c:pt idx="1">
                  <c:v>2.1</c:v>
                </c:pt>
                <c:pt idx="2">
                  <c:v>2.2000000000000002</c:v>
                </c:pt>
                <c:pt idx="3">
                  <c:v>2.2999999999999998</c:v>
                </c:pt>
                <c:pt idx="4">
                  <c:v>2.4</c:v>
                </c:pt>
                <c:pt idx="5">
                  <c:v>2.5</c:v>
                </c:pt>
                <c:pt idx="6">
                  <c:v>2.6</c:v>
                </c:pt>
                <c:pt idx="7">
                  <c:v>2.7</c:v>
                </c:pt>
                <c:pt idx="8">
                  <c:v>2.8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2.94</c:v>
                </c:pt>
                <c:pt idx="14">
                  <c:v>2.95</c:v>
                </c:pt>
                <c:pt idx="15">
                  <c:v>2.96</c:v>
                </c:pt>
                <c:pt idx="16">
                  <c:v>2.97</c:v>
                </c:pt>
                <c:pt idx="17">
                  <c:v>2.98</c:v>
                </c:pt>
                <c:pt idx="18">
                  <c:v>2.99</c:v>
                </c:pt>
                <c:pt idx="19">
                  <c:v>3</c:v>
                </c:pt>
                <c:pt idx="20">
                  <c:v>3.01</c:v>
                </c:pt>
                <c:pt idx="21">
                  <c:v>3.02</c:v>
                </c:pt>
                <c:pt idx="22">
                  <c:v>3.03</c:v>
                </c:pt>
                <c:pt idx="23">
                  <c:v>3.04</c:v>
                </c:pt>
                <c:pt idx="24">
                  <c:v>3.05</c:v>
                </c:pt>
                <c:pt idx="25">
                  <c:v>3.06</c:v>
                </c:pt>
                <c:pt idx="26">
                  <c:v>3.07</c:v>
                </c:pt>
                <c:pt idx="27">
                  <c:v>3.08</c:v>
                </c:pt>
                <c:pt idx="28">
                  <c:v>3.09</c:v>
                </c:pt>
                <c:pt idx="29">
                  <c:v>3.1</c:v>
                </c:pt>
                <c:pt idx="30">
                  <c:v>3.11</c:v>
                </c:pt>
                <c:pt idx="31">
                  <c:v>3.12</c:v>
                </c:pt>
                <c:pt idx="32">
                  <c:v>3.13</c:v>
                </c:pt>
                <c:pt idx="33">
                  <c:v>3.14</c:v>
                </c:pt>
                <c:pt idx="34">
                  <c:v>3.15</c:v>
                </c:pt>
                <c:pt idx="35">
                  <c:v>3.16</c:v>
                </c:pt>
                <c:pt idx="36">
                  <c:v>3.17</c:v>
                </c:pt>
                <c:pt idx="37">
                  <c:v>3.18</c:v>
                </c:pt>
                <c:pt idx="38">
                  <c:v>3.19</c:v>
                </c:pt>
                <c:pt idx="39">
                  <c:v>3.2</c:v>
                </c:pt>
                <c:pt idx="40">
                  <c:v>3.3</c:v>
                </c:pt>
                <c:pt idx="41">
                  <c:v>3.4</c:v>
                </c:pt>
                <c:pt idx="42">
                  <c:v>3.5</c:v>
                </c:pt>
                <c:pt idx="43">
                  <c:v>3.6</c:v>
                </c:pt>
                <c:pt idx="44">
                  <c:v>3.7</c:v>
                </c:pt>
                <c:pt idx="45">
                  <c:v>3.8</c:v>
                </c:pt>
                <c:pt idx="46">
                  <c:v>3.9</c:v>
                </c:pt>
                <c:pt idx="47">
                  <c:v>4</c:v>
                </c:pt>
                <c:pt idx="48">
                  <c:v>4.0999999999999996</c:v>
                </c:pt>
                <c:pt idx="49">
                  <c:v>4.2</c:v>
                </c:pt>
                <c:pt idx="50">
                  <c:v>4.3</c:v>
                </c:pt>
                <c:pt idx="51">
                  <c:v>4.4000000000000004</c:v>
                </c:pt>
                <c:pt idx="52">
                  <c:v>4.5</c:v>
                </c:pt>
                <c:pt idx="53">
                  <c:v>4.5999999999999996</c:v>
                </c:pt>
                <c:pt idx="54">
                  <c:v>4.7</c:v>
                </c:pt>
                <c:pt idx="55">
                  <c:v>4.8</c:v>
                </c:pt>
                <c:pt idx="56">
                  <c:v>4.9000000000000004</c:v>
                </c:pt>
                <c:pt idx="57">
                  <c:v>5</c:v>
                </c:pt>
                <c:pt idx="58">
                  <c:v>5.0999999999999996</c:v>
                </c:pt>
                <c:pt idx="59">
                  <c:v>5.2</c:v>
                </c:pt>
                <c:pt idx="60">
                  <c:v>5.3</c:v>
                </c:pt>
                <c:pt idx="61">
                  <c:v>5.4</c:v>
                </c:pt>
                <c:pt idx="62">
                  <c:v>5.5</c:v>
                </c:pt>
                <c:pt idx="63">
                  <c:v>5.6</c:v>
                </c:pt>
                <c:pt idx="64">
                  <c:v>5.7</c:v>
                </c:pt>
                <c:pt idx="65">
                  <c:v>5.8</c:v>
                </c:pt>
                <c:pt idx="66">
                  <c:v>5.9</c:v>
                </c:pt>
                <c:pt idx="67">
                  <c:v>6</c:v>
                </c:pt>
                <c:pt idx="68">
                  <c:v>6.1</c:v>
                </c:pt>
                <c:pt idx="69">
                  <c:v>6.2</c:v>
                </c:pt>
                <c:pt idx="70">
                  <c:v>6.3</c:v>
                </c:pt>
                <c:pt idx="71">
                  <c:v>6.4</c:v>
                </c:pt>
                <c:pt idx="72">
                  <c:v>6.5</c:v>
                </c:pt>
                <c:pt idx="73">
                  <c:v>6.6</c:v>
                </c:pt>
                <c:pt idx="74">
                  <c:v>6.7</c:v>
                </c:pt>
                <c:pt idx="75">
                  <c:v>6.8</c:v>
                </c:pt>
                <c:pt idx="76">
                  <c:v>6.9</c:v>
                </c:pt>
                <c:pt idx="77">
                  <c:v>7</c:v>
                </c:pt>
                <c:pt idx="78">
                  <c:v>8</c:v>
                </c:pt>
                <c:pt idx="79">
                  <c:v>9</c:v>
                </c:pt>
                <c:pt idx="80">
                  <c:v>10</c:v>
                </c:pt>
                <c:pt idx="81">
                  <c:v>11</c:v>
                </c:pt>
                <c:pt idx="82">
                  <c:v>12</c:v>
                </c:pt>
                <c:pt idx="83">
                  <c:v>13</c:v>
                </c:pt>
                <c:pt idx="84">
                  <c:v>14</c:v>
                </c:pt>
                <c:pt idx="85">
                  <c:v>15</c:v>
                </c:pt>
                <c:pt idx="86">
                  <c:v>16</c:v>
                </c:pt>
                <c:pt idx="87">
                  <c:v>17</c:v>
                </c:pt>
                <c:pt idx="88">
                  <c:v>18</c:v>
                </c:pt>
                <c:pt idx="89">
                  <c:v>19</c:v>
                </c:pt>
                <c:pt idx="90">
                  <c:v>20</c:v>
                </c:pt>
              </c:numCache>
            </c:numRef>
          </c:xVal>
          <c:yVal>
            <c:numRef>
              <c:f>'He, HeHe, Circumcoronene'!$I$5:$I$95</c:f>
              <c:numCache>
                <c:formatCode>0.00</c:formatCode>
                <c:ptCount val="91"/>
                <c:pt idx="0">
                  <c:v>555.9930539637968</c:v>
                </c:pt>
                <c:pt idx="1">
                  <c:v>338.87385555139383</c:v>
                </c:pt>
                <c:pt idx="2">
                  <c:v>201.52187536562425</c:v>
                </c:pt>
                <c:pt idx="3">
                  <c:v>115.39955548747899</c:v>
                </c:pt>
                <c:pt idx="4">
                  <c:v>61.833668596395512</c:v>
                </c:pt>
                <c:pt idx="5">
                  <c:v>28.800298680384582</c:v>
                </c:pt>
                <c:pt idx="6">
                  <c:v>8.7300081514849719</c:v>
                </c:pt>
                <c:pt idx="7">
                  <c:v>-3.0710007796104968</c:v>
                </c:pt>
                <c:pt idx="8">
                  <c:v>-9.5336620200351767</c:v>
                </c:pt>
                <c:pt idx="9">
                  <c:v>-12.549685975348048</c:v>
                </c:pt>
                <c:pt idx="10">
                  <c:v>-12.714731824074097</c:v>
                </c:pt>
                <c:pt idx="11">
                  <c:v>-12.859413749348345</c:v>
                </c:pt>
                <c:pt idx="12">
                  <c:v>-12.98471245036413</c:v>
                </c:pt>
                <c:pt idx="13">
                  <c:v>-13.09157978145983</c:v>
                </c:pt>
                <c:pt idx="14">
                  <c:v>-13.180938753656005</c:v>
                </c:pt>
                <c:pt idx="15">
                  <c:v>-13.253683533630634</c:v>
                </c:pt>
                <c:pt idx="16">
                  <c:v>-13.310679443462947</c:v>
                </c:pt>
                <c:pt idx="17">
                  <c:v>-13.352705273997749</c:v>
                </c:pt>
                <c:pt idx="18">
                  <c:v>-13.380626347314267</c:v>
                </c:pt>
                <c:pt idx="19">
                  <c:v>-13.395134921485777</c:v>
                </c:pt>
                <c:pt idx="20">
                  <c:v>-13.397038631187291</c:v>
                </c:pt>
                <c:pt idx="21">
                  <c:v>-13.387000889893326</c:v>
                </c:pt>
                <c:pt idx="22">
                  <c:v>-13.365771644106118</c:v>
                </c:pt>
                <c:pt idx="23">
                  <c:v>-13.333927775297214</c:v>
                </c:pt>
                <c:pt idx="24">
                  <c:v>-13.29216154153989</c:v>
                </c:pt>
                <c:pt idx="25">
                  <c:v>-13.241078668904452</c:v>
                </c:pt>
                <c:pt idx="26">
                  <c:v>-13.181284882692642</c:v>
                </c:pt>
                <c:pt idx="27">
                  <c:v>-13.113299376715609</c:v>
                </c:pt>
                <c:pt idx="28">
                  <c:v>-13.037727876787468</c:v>
                </c:pt>
                <c:pt idx="29">
                  <c:v>-12.955031887778032</c:v>
                </c:pt>
                <c:pt idx="30">
                  <c:v>-12.865759447841018</c:v>
                </c:pt>
                <c:pt idx="31">
                  <c:v>-12.770372062102426</c:v>
                </c:pt>
                <c:pt idx="32">
                  <c:v>-12.669302391858054</c:v>
                </c:pt>
                <c:pt idx="33">
                  <c:v>-12.563040786320283</c:v>
                </c:pt>
                <c:pt idx="34">
                  <c:v>-12.451991062954718</c:v>
                </c:pt>
                <c:pt idx="35">
                  <c:v>-12.336557038714579</c:v>
                </c:pt>
                <c:pt idx="36">
                  <c:v>-12.217113686979081</c:v>
                </c:pt>
                <c:pt idx="37">
                  <c:v>-12.094064824445265</c:v>
                </c:pt>
                <c:pt idx="38">
                  <c:v>-11.967698892489363</c:v>
                </c:pt>
                <c:pt idx="39">
                  <c:v>-11.838390863978219</c:v>
                </c:pt>
                <c:pt idx="40">
                  <c:v>-10.445510047654864</c:v>
                </c:pt>
                <c:pt idx="41">
                  <c:v>-9.0186220562997956</c:v>
                </c:pt>
                <c:pt idx="42">
                  <c:v>-7.6866887893875235</c:v>
                </c:pt>
                <c:pt idx="43">
                  <c:v>-6.5044274744381907</c:v>
                </c:pt>
                <c:pt idx="44">
                  <c:v>-5.4834334328982646</c:v>
                </c:pt>
                <c:pt idx="45">
                  <c:v>-4.6140438971091786</c:v>
                </c:pt>
                <c:pt idx="46">
                  <c:v>-3.8786351315696743</c:v>
                </c:pt>
                <c:pt idx="47">
                  <c:v>-3.2587469222732794</c:v>
                </c:pt>
                <c:pt idx="48">
                  <c:v>-2.7375920124801332</c:v>
                </c:pt>
                <c:pt idx="49">
                  <c:v>-2.3007483602778844</c:v>
                </c:pt>
                <c:pt idx="50">
                  <c:v>-1.935928385890602</c:v>
                </c:pt>
                <c:pt idx="51">
                  <c:v>-1.6324020899510427</c:v>
                </c:pt>
                <c:pt idx="52">
                  <c:v>-1.3807086128929722</c:v>
                </c:pt>
                <c:pt idx="53">
                  <c:v>-1.1724831706890333</c:v>
                </c:pt>
                <c:pt idx="54">
                  <c:v>-1.0003128331378768</c:v>
                </c:pt>
                <c:pt idx="55">
                  <c:v>-0.85785190225920516</c:v>
                </c:pt>
                <c:pt idx="56">
                  <c:v>-0.73962000215194412</c:v>
                </c:pt>
                <c:pt idx="57">
                  <c:v>-0.64120398734276141</c:v>
                </c:pt>
                <c:pt idx="58">
                  <c:v>-0.55879643945337742</c:v>
                </c:pt>
                <c:pt idx="59">
                  <c:v>-0.48942641732978853</c:v>
                </c:pt>
                <c:pt idx="60">
                  <c:v>-0.43067101822789666</c:v>
                </c:pt>
                <c:pt idx="61">
                  <c:v>-0.38056884427341509</c:v>
                </c:pt>
                <c:pt idx="62">
                  <c:v>-0.33764884731681555</c:v>
                </c:pt>
                <c:pt idx="63">
                  <c:v>-0.30067073164347574</c:v>
                </c:pt>
                <c:pt idx="64">
                  <c:v>-0.26859611039966585</c:v>
                </c:pt>
                <c:pt idx="65">
                  <c:v>-0.2406750370831483</c:v>
                </c:pt>
                <c:pt idx="66">
                  <c:v>-0.21627294204960532</c:v>
                </c:pt>
                <c:pt idx="67">
                  <c:v>-0.19484178740150523</c:v>
                </c:pt>
                <c:pt idx="68">
                  <c:v>-0.17597775669799681</c:v>
                </c:pt>
                <c:pt idx="69">
                  <c:v>-0.15927703196110732</c:v>
                </c:pt>
                <c:pt idx="70">
                  <c:v>-0.14445117283934486</c:v>
                </c:pt>
                <c:pt idx="71">
                  <c:v>-0.13126942638542999</c:v>
                </c:pt>
                <c:pt idx="72">
                  <c:v>-0.11950104016445708</c:v>
                </c:pt>
                <c:pt idx="73">
                  <c:v>-0.10897294940191972</c:v>
                </c:pt>
                <c:pt idx="74">
                  <c:v>-9.954093392207207E-2</c:v>
                </c:pt>
                <c:pt idx="75">
                  <c:v>-9.1060773292981206E-2</c:v>
                </c:pt>
                <c:pt idx="76">
                  <c:v>-8.3417090912913966E-2</c:v>
                </c:pt>
                <c:pt idx="77">
                  <c:v>-7.6523355035084464E-2</c:v>
                </c:pt>
                <c:pt idx="78">
                  <c:v>-3.4468680413895177E-2</c:v>
                </c:pt>
                <c:pt idx="79">
                  <c:v>-1.7219918291847769E-2</c:v>
                </c:pt>
                <c:pt idx="80">
                  <c:v>-9.3166391343013893E-3</c:v>
                </c:pt>
                <c:pt idx="81">
                  <c:v>-5.3938438981016995E-3</c:v>
                </c:pt>
                <c:pt idx="82">
                  <c:v>-3.3459137646552153E-3</c:v>
                </c:pt>
                <c:pt idx="83">
                  <c:v>-2.1921505653793361E-3</c:v>
                </c:pt>
                <c:pt idx="84">
                  <c:v>-1.5287365784882212E-3</c:v>
                </c:pt>
                <c:pt idx="85">
                  <c:v>-1.1249193690762382E-3</c:v>
                </c:pt>
                <c:pt idx="86">
                  <c:v>-8.9416667798367653E-4</c:v>
                </c:pt>
                <c:pt idx="87">
                  <c:v>-7.2110215966425528E-4</c:v>
                </c:pt>
                <c:pt idx="88">
                  <c:v>-6.0572581411797442E-4</c:v>
                </c:pt>
                <c:pt idx="89">
                  <c:v>-5.4803764134483404E-4</c:v>
                </c:pt>
                <c:pt idx="90">
                  <c:v>-4.9034946857169355E-4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D85C-414E-A38D-7A6647673B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60000144"/>
        <c:axId val="1431246640"/>
      </c:scatterChart>
      <c:valAx>
        <c:axId val="1460000144"/>
        <c:scaling>
          <c:orientation val="minMax"/>
          <c:max val="5"/>
          <c:min val="2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en-US"/>
          </a:p>
        </c:txPr>
        <c:crossAx val="1431246640"/>
        <c:crosses val="autoZero"/>
        <c:crossBetween val="midCat"/>
      </c:valAx>
      <c:valAx>
        <c:axId val="1431246640"/>
        <c:scaling>
          <c:orientation val="minMax"/>
          <c:max val="100"/>
          <c:min val="-20"/>
        </c:scaling>
        <c:delete val="0"/>
        <c:axPos val="l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en-US"/>
          </a:p>
        </c:txPr>
        <c:crossAx val="1460000144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b"/>
      <c:layout>
        <c:manualLayout>
          <c:xMode val="edge"/>
          <c:yMode val="edge"/>
          <c:x val="0.31043593902362548"/>
          <c:y val="0.17494368882044226"/>
          <c:w val="0.56067188001470669"/>
          <c:h val="0.25196283541942111"/>
        </c:manualLayout>
      </c:layout>
      <c:overlay val="0"/>
      <c:spPr>
        <a:noFill/>
        <a:ln>
          <a:noFill/>
        </a:ln>
        <a:effectLst/>
      </c:spPr>
      <c:txPr>
        <a:bodyPr rot="0" vert="horz"/>
        <a:lstStyle/>
        <a:p>
          <a:pPr>
            <a:defRPr/>
          </a:pPr>
          <a:endParaRPr lang="en-US"/>
        </a:p>
      </c:txPr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3600">
                <a:solidFill>
                  <a:sysClr val="windowText" lastClr="000000"/>
                </a:solidFill>
              </a:rPr>
              <a:t>Z--&gt;A--&gt;W (varying</a:t>
            </a:r>
            <a:r>
              <a:rPr lang="en-US" sz="3600" baseline="0">
                <a:solidFill>
                  <a:sysClr val="windowText" lastClr="000000"/>
                </a:solidFill>
              </a:rPr>
              <a:t> z0)</a:t>
            </a:r>
          </a:p>
        </c:rich>
      </c:tx>
      <c:layout>
        <c:manualLayout>
          <c:xMode val="edge"/>
          <c:yMode val="edge"/>
          <c:x val="0.18900098016969116"/>
          <c:y val="5.6397022742756986E-2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5688192499954534"/>
          <c:y val="4.495177473847204E-2"/>
          <c:w val="0.76658494675886424"/>
          <c:h val="0.8322221024748591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A-M'!$J$14</c:f>
              <c:strCache>
                <c:ptCount val="1"/>
                <c:pt idx="0">
                  <c:v>Quad Shift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A-M'!$J$15:$J$35</c:f>
              <c:numCache>
                <c:formatCode>General</c:formatCode>
                <c:ptCount val="21"/>
                <c:pt idx="0">
                  <c:v>-388.29659736274084</c:v>
                </c:pt>
                <c:pt idx="1">
                  <c:v>-385.87729265485638</c:v>
                </c:pt>
                <c:pt idx="2">
                  <c:v>-379.30290518796573</c:v>
                </c:pt>
                <c:pt idx="3">
                  <c:v>-369.895673096179</c:v>
                </c:pt>
                <c:pt idx="4">
                  <c:v>-359.04411830489261</c:v>
                </c:pt>
                <c:pt idx="5">
                  <c:v>-348.04990450097301</c:v>
                </c:pt>
                <c:pt idx="6">
                  <c:v>-338.02011509667432</c:v>
                </c:pt>
                <c:pt idx="7">
                  <c:v>-329.78801349943552</c:v>
                </c:pt>
                <c:pt idx="8">
                  <c:v>-323.8720371210153</c:v>
                </c:pt>
                <c:pt idx="9">
                  <c:v>-320.46930543261072</c:v>
                </c:pt>
                <c:pt idx="10">
                  <c:v>-319.48762184653049</c:v>
                </c:pt>
                <c:pt idx="11">
                  <c:v>-320.83749672952882</c:v>
                </c:pt>
                <c:pt idx="12">
                  <c:v>-324.61756633166272</c:v>
                </c:pt>
                <c:pt idx="13">
                  <c:v>-330.85660034075039</c:v>
                </c:pt>
                <c:pt idx="14">
                  <c:v>-339.29373547824065</c:v>
                </c:pt>
                <c:pt idx="15">
                  <c:v>-349.36393029880611</c:v>
                </c:pt>
                <c:pt idx="16">
                  <c:v>-360.21730035218377</c:v>
                </c:pt>
                <c:pt idx="17">
                  <c:v>-370.77264641555502</c:v>
                </c:pt>
                <c:pt idx="18">
                  <c:v>-379.7988882995574</c:v>
                </c:pt>
                <c:pt idx="19">
                  <c:v>-386.03199137356847</c:v>
                </c:pt>
                <c:pt idx="20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E4E-4C24-AB5B-F933956DAE65}"/>
            </c:ext>
          </c:extLst>
        </c:ser>
        <c:ser>
          <c:idx val="1"/>
          <c:order val="1"/>
          <c:tx>
            <c:strRef>
              <c:f>'Z-A-W  A-M'!$K$14</c:f>
              <c:strCache>
                <c:ptCount val="1"/>
                <c:pt idx="0">
                  <c:v>cos min_max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A-M'!$K$15:$K$35</c:f>
              <c:numCache>
                <c:formatCode>General</c:formatCode>
                <c:ptCount val="21"/>
                <c:pt idx="0">
                  <c:v>-388.29659736274084</c:v>
                </c:pt>
                <c:pt idx="1">
                  <c:v>-386.61270829678392</c:v>
                </c:pt>
                <c:pt idx="2">
                  <c:v>-381.72587322234926</c:v>
                </c:pt>
                <c:pt idx="3">
                  <c:v>-374.11445346292652</c:v>
                </c:pt>
                <c:pt idx="4">
                  <c:v>-364.52351382514291</c:v>
                </c:pt>
                <c:pt idx="5">
                  <c:v>-353.89188987614097</c:v>
                </c:pt>
                <c:pt idx="6">
                  <c:v>-343.26028743586858</c:v>
                </c:pt>
                <c:pt idx="7">
                  <c:v>-333.66941021883196</c:v>
                </c:pt>
                <c:pt idx="8">
                  <c:v>-326.05808768194703</c:v>
                </c:pt>
                <c:pt idx="9">
                  <c:v>-321.17137511494479</c:v>
                </c:pt>
                <c:pt idx="10">
                  <c:v>-319.48762184933713</c:v>
                </c:pt>
                <c:pt idx="11">
                  <c:v>-321.17161955436524</c:v>
                </c:pt>
                <c:pt idx="12">
                  <c:v>-326.05850097208685</c:v>
                </c:pt>
                <c:pt idx="13">
                  <c:v>-333.66990795827371</c:v>
                </c:pt>
                <c:pt idx="14">
                  <c:v>-343.26078897398855</c:v>
                </c:pt>
                <c:pt idx="15">
                  <c:v>-353.89232933313036</c:v>
                </c:pt>
                <c:pt idx="16">
                  <c:v>-364.52384818388958</c:v>
                </c:pt>
                <c:pt idx="17">
                  <c:v>-374.11466677983015</c:v>
                </c:pt>
                <c:pt idx="18">
                  <c:v>-381.72597654488425</c:v>
                </c:pt>
                <c:pt idx="19">
                  <c:v>-386.61273545671952</c:v>
                </c:pt>
                <c:pt idx="20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E4E-4C24-AB5B-F933956DAE65}"/>
            </c:ext>
          </c:extLst>
        </c:ser>
        <c:ser>
          <c:idx val="2"/>
          <c:order val="2"/>
          <c:tx>
            <c:strRef>
              <c:f>'Z-A-W  A-M'!$L$14</c:f>
              <c:strCache>
                <c:ptCount val="1"/>
                <c:pt idx="0">
                  <c:v>steele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A-M'!$L$15:$L$35</c:f>
              <c:numCache>
                <c:formatCode>General</c:formatCode>
                <c:ptCount val="21"/>
                <c:pt idx="0">
                  <c:v>-388.29659736274084</c:v>
                </c:pt>
                <c:pt idx="1">
                  <c:v>-386.63250837746079</c:v>
                </c:pt>
                <c:pt idx="2">
                  <c:v>-381.80313507755767</c:v>
                </c:pt>
                <c:pt idx="3">
                  <c:v>-374.28121316386529</c:v>
                </c:pt>
                <c:pt idx="4">
                  <c:v>-364.80304542489614</c:v>
                </c:pt>
                <c:pt idx="5">
                  <c:v>-354.29642683330053</c:v>
                </c:pt>
                <c:pt idx="6">
                  <c:v>-343.78982493442044</c:v>
                </c:pt>
                <c:pt idx="7">
                  <c:v>-334.31170563958807</c:v>
                </c:pt>
                <c:pt idx="8">
                  <c:v>-326.78985917937416</c:v>
                </c:pt>
                <c:pt idx="9">
                  <c:v>-321.96058095633225</c:v>
                </c:pt>
                <c:pt idx="10">
                  <c:v>-320.29659736445143</c:v>
                </c:pt>
                <c:pt idx="11">
                  <c:v>-321.96076490155997</c:v>
                </c:pt>
                <c:pt idx="12">
                  <c:v>-326.79015801020876</c:v>
                </c:pt>
                <c:pt idx="13">
                  <c:v>-334.31204667545649</c:v>
                </c:pt>
                <c:pt idx="14">
                  <c:v>-343.79014323938975</c:v>
                </c:pt>
                <c:pt idx="15">
                  <c:v>-354.29667466107315</c:v>
                </c:pt>
                <c:pt idx="16">
                  <c:v>-364.80319851633129</c:v>
                </c:pt>
                <c:pt idx="17">
                  <c:v>-374.2812731216361</c:v>
                </c:pt>
                <c:pt idx="18">
                  <c:v>-381.80312758549456</c:v>
                </c:pt>
                <c:pt idx="19">
                  <c:v>-386.63247759783081</c:v>
                </c:pt>
                <c:pt idx="20">
                  <c:v>-388.29659736222953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E4E-4C24-AB5B-F933956DAE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  <c:max val="2.4595099999999999"/>
          <c:min val="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2400" b="0" i="1" baseline="0">
                    <a:solidFill>
                      <a:sysClr val="windowText" lastClr="000000"/>
                    </a:solidFill>
                    <a:effectLst/>
                  </a:rPr>
                  <a:t>R</a:t>
                </a:r>
                <a:r>
                  <a:rPr lang="en-US" sz="2400" b="0" i="0" baseline="0">
                    <a:solidFill>
                      <a:sysClr val="windowText" lastClr="000000"/>
                    </a:solidFill>
                    <a:effectLst/>
                  </a:rPr>
                  <a:t> (Å)</a:t>
                </a:r>
                <a:endParaRPr lang="en-US" sz="2800">
                  <a:solidFill>
                    <a:sysClr val="windowText" lastClr="000000"/>
                  </a:solidFill>
                  <a:effectLst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At val="-400"/>
        <c:crossBetween val="midCat"/>
      </c:valAx>
      <c:valAx>
        <c:axId val="380766927"/>
        <c:scaling>
          <c:orientation val="minMax"/>
          <c:max val="-30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2400" b="0" i="0" baseline="0">
                    <a:solidFill>
                      <a:sysClr val="windowText" lastClr="000000"/>
                    </a:solidFill>
                    <a:effectLst/>
                  </a:rPr>
                  <a:t>Energy (K)</a:t>
                </a:r>
                <a:endParaRPr lang="en-US" sz="2400">
                  <a:solidFill>
                    <a:sysClr val="windowText" lastClr="000000"/>
                  </a:solidFill>
                  <a:effectLst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4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20"/>
        <c:minorUnit val="5"/>
      </c:valAx>
      <c:spPr>
        <a:noFill/>
        <a:ln w="22225">
          <a:solidFill>
            <a:sysClr val="windowText" lastClr="000000"/>
          </a:solidFill>
        </a:ln>
        <a:effectLst/>
      </c:spPr>
    </c:plotArea>
    <c:legend>
      <c:legendPos val="b"/>
      <c:layout>
        <c:manualLayout>
          <c:xMode val="edge"/>
          <c:yMode val="edge"/>
          <c:x val="0.35736467236467234"/>
          <c:y val="0.53486690346671961"/>
          <c:w val="0.3563105413105413"/>
          <c:h val="0.1959323381107330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1"/>
          <c:tx>
            <c:strRef>
              <c:f>'Z-A-W  A-M'!$D$14</c:f>
              <c:strCache>
                <c:ptCount val="1"/>
                <c:pt idx="0">
                  <c:v>R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'Z-A-W  A-M'!$N$15:$N$35</c:f>
              <c:numCache>
                <c:formatCode>General</c:formatCode>
                <c:ptCount val="21"/>
                <c:pt idx="0">
                  <c:v>0</c:v>
                </c:pt>
                <c:pt idx="1">
                  <c:v>2.5000000000000001E-2</c:v>
                </c:pt>
                <c:pt idx="2">
                  <c:v>0.05</c:v>
                </c:pt>
                <c:pt idx="3">
                  <c:v>7.4999999999999997E-2</c:v>
                </c:pt>
                <c:pt idx="4">
                  <c:v>0.1</c:v>
                </c:pt>
                <c:pt idx="5">
                  <c:v>0.125</c:v>
                </c:pt>
                <c:pt idx="6">
                  <c:v>0.15</c:v>
                </c:pt>
                <c:pt idx="7">
                  <c:v>0.17499999999999999</c:v>
                </c:pt>
                <c:pt idx="8">
                  <c:v>0.2</c:v>
                </c:pt>
                <c:pt idx="12">
                  <c:v>1.8</c:v>
                </c:pt>
                <c:pt idx="13">
                  <c:v>1.8250000000000002</c:v>
                </c:pt>
                <c:pt idx="14">
                  <c:v>1.85</c:v>
                </c:pt>
                <c:pt idx="15">
                  <c:v>1.875</c:v>
                </c:pt>
                <c:pt idx="16">
                  <c:v>1.9</c:v>
                </c:pt>
                <c:pt idx="17">
                  <c:v>1.9250000000000003</c:v>
                </c:pt>
                <c:pt idx="18">
                  <c:v>1.9500000000000002</c:v>
                </c:pt>
                <c:pt idx="19">
                  <c:v>1.9750000000000001</c:v>
                </c:pt>
                <c:pt idx="20">
                  <c:v>2</c:v>
                </c:pt>
              </c:numCache>
            </c:numRef>
          </c:xVal>
          <c:yVal>
            <c:numRef>
              <c:f>'Z-A-W  A-M'!$P$15:$P$35</c:f>
              <c:numCache>
                <c:formatCode>0.00000</c:formatCode>
                <c:ptCount val="21"/>
                <c:pt idx="0">
                  <c:v>0</c:v>
                </c:pt>
                <c:pt idx="1">
                  <c:v>3.0744E-2</c:v>
                </c:pt>
                <c:pt idx="2">
                  <c:v>6.1488000000000001E-2</c:v>
                </c:pt>
                <c:pt idx="3">
                  <c:v>9.2232000000000008E-2</c:v>
                </c:pt>
                <c:pt idx="4">
                  <c:v>0.122976</c:v>
                </c:pt>
                <c:pt idx="5">
                  <c:v>0.15372</c:v>
                </c:pt>
                <c:pt idx="6">
                  <c:v>0.18446400000000002</c:v>
                </c:pt>
                <c:pt idx="7">
                  <c:v>0.21520800000000001</c:v>
                </c:pt>
                <c:pt idx="8">
                  <c:v>0.245952</c:v>
                </c:pt>
                <c:pt idx="12">
                  <c:v>2.2135600000000002</c:v>
                </c:pt>
                <c:pt idx="13">
                  <c:v>2.2443028750000003</c:v>
                </c:pt>
                <c:pt idx="14">
                  <c:v>2.27504675</c:v>
                </c:pt>
                <c:pt idx="15">
                  <c:v>2.3057906249999998</c:v>
                </c:pt>
                <c:pt idx="16">
                  <c:v>2.336535</c:v>
                </c:pt>
                <c:pt idx="17">
                  <c:v>2.3672783750000002</c:v>
                </c:pt>
                <c:pt idx="18">
                  <c:v>2.3980222499999999</c:v>
                </c:pt>
                <c:pt idx="19">
                  <c:v>2.4287661250000001</c:v>
                </c:pt>
                <c:pt idx="20">
                  <c:v>2.4595099999999999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958-8642-BBC8-6E5E484CF6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7915791"/>
        <c:axId val="2037826735"/>
      </c:scatterChart>
      <c:scatterChart>
        <c:scatterStyle val="lineMarker"/>
        <c:varyColors val="0"/>
        <c:ser>
          <c:idx val="0"/>
          <c:order val="0"/>
          <c:tx>
            <c:strRef>
              <c:f>'Z-A-W  A-M'!$C$14</c:f>
              <c:strCache>
                <c:ptCount val="1"/>
                <c:pt idx="0">
                  <c:v>Z0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A-M'!$N$15:$N$35</c:f>
              <c:numCache>
                <c:formatCode>General</c:formatCode>
                <c:ptCount val="21"/>
                <c:pt idx="0">
                  <c:v>0</c:v>
                </c:pt>
                <c:pt idx="1">
                  <c:v>2.5000000000000001E-2</c:v>
                </c:pt>
                <c:pt idx="2">
                  <c:v>0.05</c:v>
                </c:pt>
                <c:pt idx="3">
                  <c:v>7.4999999999999997E-2</c:v>
                </c:pt>
                <c:pt idx="4">
                  <c:v>0.1</c:v>
                </c:pt>
                <c:pt idx="5">
                  <c:v>0.125</c:v>
                </c:pt>
                <c:pt idx="6">
                  <c:v>0.15</c:v>
                </c:pt>
                <c:pt idx="7">
                  <c:v>0.17499999999999999</c:v>
                </c:pt>
                <c:pt idx="8">
                  <c:v>0.2</c:v>
                </c:pt>
                <c:pt idx="12">
                  <c:v>1.8</c:v>
                </c:pt>
                <c:pt idx="13">
                  <c:v>1.8250000000000002</c:v>
                </c:pt>
                <c:pt idx="14">
                  <c:v>1.85</c:v>
                </c:pt>
                <c:pt idx="15">
                  <c:v>1.875</c:v>
                </c:pt>
                <c:pt idx="16">
                  <c:v>1.9</c:v>
                </c:pt>
                <c:pt idx="17">
                  <c:v>1.9250000000000003</c:v>
                </c:pt>
                <c:pt idx="18">
                  <c:v>1.9500000000000002</c:v>
                </c:pt>
                <c:pt idx="19">
                  <c:v>1.9750000000000001</c:v>
                </c:pt>
                <c:pt idx="20">
                  <c:v>2</c:v>
                </c:pt>
              </c:numCache>
            </c:numRef>
          </c:xVal>
          <c:yVal>
            <c:numRef>
              <c:f>'Z-A-W  A-M'!$O$15:$O$35</c:f>
              <c:numCache>
                <c:formatCode>General</c:formatCode>
                <c:ptCount val="21"/>
                <c:pt idx="0">
                  <c:v>2.9</c:v>
                </c:pt>
                <c:pt idx="1">
                  <c:v>2.9</c:v>
                </c:pt>
                <c:pt idx="2">
                  <c:v>2.9</c:v>
                </c:pt>
                <c:pt idx="3">
                  <c:v>2.9</c:v>
                </c:pt>
                <c:pt idx="4">
                  <c:v>2.9</c:v>
                </c:pt>
                <c:pt idx="5">
                  <c:v>2.9</c:v>
                </c:pt>
                <c:pt idx="6">
                  <c:v>2.9</c:v>
                </c:pt>
                <c:pt idx="7">
                  <c:v>2.9</c:v>
                </c:pt>
                <c:pt idx="8">
                  <c:v>2.9</c:v>
                </c:pt>
                <c:pt idx="12">
                  <c:v>2.92</c:v>
                </c:pt>
                <c:pt idx="13">
                  <c:v>2.92</c:v>
                </c:pt>
                <c:pt idx="14">
                  <c:v>2.92</c:v>
                </c:pt>
                <c:pt idx="15">
                  <c:v>2.92</c:v>
                </c:pt>
                <c:pt idx="16">
                  <c:v>2.92</c:v>
                </c:pt>
                <c:pt idx="17">
                  <c:v>2.92</c:v>
                </c:pt>
                <c:pt idx="18">
                  <c:v>2.92</c:v>
                </c:pt>
                <c:pt idx="19">
                  <c:v>2.92</c:v>
                </c:pt>
                <c:pt idx="20">
                  <c:v>2.92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958-8642-BBC8-6E5E484CF6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4299151"/>
        <c:axId val="2030920911"/>
      </c:scatterChart>
      <c:valAx>
        <c:axId val="2037915791"/>
        <c:scaling>
          <c:orientation val="minMax"/>
          <c:max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37826735"/>
        <c:crosses val="autoZero"/>
        <c:crossBetween val="midCat"/>
      </c:valAx>
      <c:valAx>
        <c:axId val="2037826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37915791"/>
        <c:crosses val="autoZero"/>
        <c:crossBetween val="midCat"/>
      </c:valAx>
      <c:valAx>
        <c:axId val="2030920911"/>
        <c:scaling>
          <c:orientation val="minMax"/>
          <c:max val="3.1"/>
          <c:min val="2.8499999999999996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34299151"/>
        <c:crosses val="max"/>
        <c:crossBetween val="midCat"/>
      </c:valAx>
      <c:valAx>
        <c:axId val="203429915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0309209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0865537173021913"/>
          <c:y val="6.7530059293856179E-2"/>
          <c:w val="0.26610147748385382"/>
          <c:h val="6.65287484047955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962989382424757"/>
          <c:y val="0.11672454192437302"/>
          <c:w val="0.80383700513045631"/>
          <c:h val="0.8256976079882759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A-M'!$S$14</c:f>
              <c:strCache>
                <c:ptCount val="1"/>
                <c:pt idx="0">
                  <c:v>E (const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A-M'!$P$15:$P$35</c:f>
              <c:numCache>
                <c:formatCode>0.00000</c:formatCode>
                <c:ptCount val="21"/>
                <c:pt idx="0">
                  <c:v>0</c:v>
                </c:pt>
                <c:pt idx="1">
                  <c:v>3.0744E-2</c:v>
                </c:pt>
                <c:pt idx="2">
                  <c:v>6.1488000000000001E-2</c:v>
                </c:pt>
                <c:pt idx="3">
                  <c:v>9.2232000000000008E-2</c:v>
                </c:pt>
                <c:pt idx="4">
                  <c:v>0.122976</c:v>
                </c:pt>
                <c:pt idx="5">
                  <c:v>0.15372</c:v>
                </c:pt>
                <c:pt idx="6">
                  <c:v>0.18446400000000002</c:v>
                </c:pt>
                <c:pt idx="7">
                  <c:v>0.21520800000000001</c:v>
                </c:pt>
                <c:pt idx="8">
                  <c:v>0.245952</c:v>
                </c:pt>
                <c:pt idx="12">
                  <c:v>2.2135600000000002</c:v>
                </c:pt>
                <c:pt idx="13">
                  <c:v>2.2443028750000003</c:v>
                </c:pt>
                <c:pt idx="14">
                  <c:v>2.27504675</c:v>
                </c:pt>
                <c:pt idx="15">
                  <c:v>2.3057906249999998</c:v>
                </c:pt>
                <c:pt idx="16">
                  <c:v>2.336535</c:v>
                </c:pt>
                <c:pt idx="17">
                  <c:v>2.3672783750000002</c:v>
                </c:pt>
                <c:pt idx="18">
                  <c:v>2.3980222499999999</c:v>
                </c:pt>
                <c:pt idx="19">
                  <c:v>2.4287661250000001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A-M'!$S$15:$S$35</c:f>
              <c:numCache>
                <c:formatCode>0.0</c:formatCode>
                <c:ptCount val="21"/>
                <c:pt idx="0">
                  <c:v>-388.29659736274084</c:v>
                </c:pt>
                <c:pt idx="1">
                  <c:v>-388.13583721827069</c:v>
                </c:pt>
                <c:pt idx="2">
                  <c:v>-387.67929688965205</c:v>
                </c:pt>
                <c:pt idx="3">
                  <c:v>-386.91999312699028</c:v>
                </c:pt>
                <c:pt idx="4">
                  <c:v>-385.86482270314906</c:v>
                </c:pt>
                <c:pt idx="5">
                  <c:v>-384.51967222379284</c:v>
                </c:pt>
                <c:pt idx="6">
                  <c:v>-382.89227528124906</c:v>
                </c:pt>
                <c:pt idx="7">
                  <c:v>-380.99247214805052</c:v>
                </c:pt>
                <c:pt idx="8">
                  <c:v>-378.83330576504312</c:v>
                </c:pt>
                <c:pt idx="12">
                  <c:v>-370.77703325409698</c:v>
                </c:pt>
                <c:pt idx="13">
                  <c:v>-372.46537524509228</c:v>
                </c:pt>
                <c:pt idx="14">
                  <c:v>-373.91013873453755</c:v>
                </c:pt>
                <c:pt idx="15">
                  <c:v>-375.09998302748369</c:v>
                </c:pt>
                <c:pt idx="16">
                  <c:v>-376.0268282298054</c:v>
                </c:pt>
                <c:pt idx="17">
                  <c:v>-376.68239249267231</c:v>
                </c:pt>
                <c:pt idx="18">
                  <c:v>-377.06151042098486</c:v>
                </c:pt>
                <c:pt idx="19">
                  <c:v>-377.16011352632358</c:v>
                </c:pt>
                <c:pt idx="20">
                  <c:v>-376.9717664216227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C98-EB4A-9B13-620431A0E9ED}"/>
            </c:ext>
          </c:extLst>
        </c:ser>
        <c:ser>
          <c:idx val="1"/>
          <c:order val="1"/>
          <c:tx>
            <c:strRef>
              <c:f>'Z-A-W  A-M'!$U$14</c:f>
              <c:strCache>
                <c:ptCount val="1"/>
                <c:pt idx="0">
                  <c:v>Lin Shift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'Z-A-W  A-M'!$P$15:$P$35</c:f>
              <c:numCache>
                <c:formatCode>0.00000</c:formatCode>
                <c:ptCount val="21"/>
                <c:pt idx="0">
                  <c:v>0</c:v>
                </c:pt>
                <c:pt idx="1">
                  <c:v>3.0744E-2</c:v>
                </c:pt>
                <c:pt idx="2">
                  <c:v>6.1488000000000001E-2</c:v>
                </c:pt>
                <c:pt idx="3">
                  <c:v>9.2232000000000008E-2</c:v>
                </c:pt>
                <c:pt idx="4">
                  <c:v>0.122976</c:v>
                </c:pt>
                <c:pt idx="5">
                  <c:v>0.15372</c:v>
                </c:pt>
                <c:pt idx="6">
                  <c:v>0.18446400000000002</c:v>
                </c:pt>
                <c:pt idx="7">
                  <c:v>0.21520800000000001</c:v>
                </c:pt>
                <c:pt idx="8">
                  <c:v>0.245952</c:v>
                </c:pt>
                <c:pt idx="12">
                  <c:v>2.2135600000000002</c:v>
                </c:pt>
                <c:pt idx="13">
                  <c:v>2.2443028750000003</c:v>
                </c:pt>
                <c:pt idx="14">
                  <c:v>2.27504675</c:v>
                </c:pt>
                <c:pt idx="15">
                  <c:v>2.3057906249999998</c:v>
                </c:pt>
                <c:pt idx="16">
                  <c:v>2.336535</c:v>
                </c:pt>
                <c:pt idx="17">
                  <c:v>2.3672783750000002</c:v>
                </c:pt>
                <c:pt idx="18">
                  <c:v>2.3980222499999999</c:v>
                </c:pt>
                <c:pt idx="19">
                  <c:v>2.4287661250000001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A-M'!$U$15:$U$35</c:f>
              <c:numCache>
                <c:formatCode>General</c:formatCode>
                <c:ptCount val="21"/>
                <c:pt idx="0">
                  <c:v>-388.29659736274084</c:v>
                </c:pt>
                <c:pt idx="1">
                  <c:v>-388.27739818059803</c:v>
                </c:pt>
                <c:pt idx="2">
                  <c:v>-387.96241881430677</c:v>
                </c:pt>
                <c:pt idx="3">
                  <c:v>-387.34467601397233</c:v>
                </c:pt>
                <c:pt idx="4">
                  <c:v>-386.43106655245845</c:v>
                </c:pt>
                <c:pt idx="5">
                  <c:v>-385.22747703542956</c:v>
                </c:pt>
                <c:pt idx="6">
                  <c:v>-383.74164105521317</c:v>
                </c:pt>
                <c:pt idx="7">
                  <c:v>-381.98339888434197</c:v>
                </c:pt>
                <c:pt idx="8">
                  <c:v>-379.9657934636619</c:v>
                </c:pt>
                <c:pt idx="11">
                  <c:v>0</c:v>
                </c:pt>
                <c:pt idx="12">
                  <c:v>-380.96938570561025</c:v>
                </c:pt>
                <c:pt idx="13">
                  <c:v>-382.79928347886255</c:v>
                </c:pt>
                <c:pt idx="14">
                  <c:v>-384.38560735507184</c:v>
                </c:pt>
                <c:pt idx="15">
                  <c:v>-385.71701203478193</c:v>
                </c:pt>
                <c:pt idx="16">
                  <c:v>-386.78541992612111</c:v>
                </c:pt>
                <c:pt idx="17">
                  <c:v>-387.58254227349852</c:v>
                </c:pt>
                <c:pt idx="18">
                  <c:v>-388.10322058857503</c:v>
                </c:pt>
                <c:pt idx="19">
                  <c:v>-388.34338408067777</c:v>
                </c:pt>
                <c:pt idx="20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C98-EB4A-9B13-620431A0E9ED}"/>
            </c:ext>
          </c:extLst>
        </c:ser>
        <c:ser>
          <c:idx val="2"/>
          <c:order val="2"/>
          <c:tx>
            <c:strRef>
              <c:f>'Z-A-W  A-M'!$V$14</c:f>
              <c:strCache>
                <c:ptCount val="1"/>
                <c:pt idx="0">
                  <c:v>Quad Shift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'Z-A-W  A-M'!$P$15:$P$35</c:f>
              <c:numCache>
                <c:formatCode>0.00000</c:formatCode>
                <c:ptCount val="21"/>
                <c:pt idx="0">
                  <c:v>0</c:v>
                </c:pt>
                <c:pt idx="1">
                  <c:v>3.0744E-2</c:v>
                </c:pt>
                <c:pt idx="2">
                  <c:v>6.1488000000000001E-2</c:v>
                </c:pt>
                <c:pt idx="3">
                  <c:v>9.2232000000000008E-2</c:v>
                </c:pt>
                <c:pt idx="4">
                  <c:v>0.122976</c:v>
                </c:pt>
                <c:pt idx="5">
                  <c:v>0.15372</c:v>
                </c:pt>
                <c:pt idx="6">
                  <c:v>0.18446400000000002</c:v>
                </c:pt>
                <c:pt idx="7">
                  <c:v>0.21520800000000001</c:v>
                </c:pt>
                <c:pt idx="8">
                  <c:v>0.245952</c:v>
                </c:pt>
                <c:pt idx="12">
                  <c:v>2.2135600000000002</c:v>
                </c:pt>
                <c:pt idx="13">
                  <c:v>2.2443028750000003</c:v>
                </c:pt>
                <c:pt idx="14">
                  <c:v>2.27504675</c:v>
                </c:pt>
                <c:pt idx="15">
                  <c:v>2.3057906249999998</c:v>
                </c:pt>
                <c:pt idx="16">
                  <c:v>2.336535</c:v>
                </c:pt>
                <c:pt idx="17">
                  <c:v>2.3672783750000002</c:v>
                </c:pt>
                <c:pt idx="18">
                  <c:v>2.3980222499999999</c:v>
                </c:pt>
                <c:pt idx="19">
                  <c:v>2.4287661250000001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A-M'!$V$15:$V$35</c:f>
              <c:numCache>
                <c:formatCode>General</c:formatCode>
                <c:ptCount val="21"/>
                <c:pt idx="0">
                  <c:v>-388.29659736274084</c:v>
                </c:pt>
                <c:pt idx="1">
                  <c:v>-388.13760673749437</c:v>
                </c:pt>
                <c:pt idx="2">
                  <c:v>-387.68637496654668</c:v>
                </c:pt>
                <c:pt idx="3">
                  <c:v>-386.93591880000326</c:v>
                </c:pt>
                <c:pt idx="4">
                  <c:v>-385.89313501072769</c:v>
                </c:pt>
                <c:pt idx="5">
                  <c:v>-384.5639102043844</c:v>
                </c:pt>
                <c:pt idx="6">
                  <c:v>-382.95597797330095</c:v>
                </c:pt>
                <c:pt idx="7">
                  <c:v>-381.07917859001003</c:v>
                </c:pt>
                <c:pt idx="8">
                  <c:v>-378.94655499535759</c:v>
                </c:pt>
                <c:pt idx="11">
                  <c:v>0</c:v>
                </c:pt>
                <c:pt idx="12">
                  <c:v>-379.95015460451708</c:v>
                </c:pt>
                <c:pt idx="13">
                  <c:v>-381.89506650840769</c:v>
                </c:pt>
                <c:pt idx="14">
                  <c:v>-383.59994720853177</c:v>
                </c:pt>
                <c:pt idx="15">
                  <c:v>-385.05344772182582</c:v>
                </c:pt>
                <c:pt idx="16">
                  <c:v>-386.24749252844663</c:v>
                </c:pt>
                <c:pt idx="17">
                  <c:v>-387.17378665671754</c:v>
                </c:pt>
                <c:pt idx="18">
                  <c:v>-387.82717783438528</c:v>
                </c:pt>
                <c:pt idx="19">
                  <c:v>-388.20359319874831</c:v>
                </c:pt>
                <c:pt idx="20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C98-EB4A-9B13-620431A0E9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  <c:max val="2.4595099999999999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 val="autoZero"/>
        <c:crossBetween val="midCat"/>
      </c:valAx>
      <c:valAx>
        <c:axId val="380766927"/>
        <c:scaling>
          <c:orientation val="minMax"/>
          <c:max val="-34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10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469113346531469"/>
          <c:y val="0.27829487402402781"/>
          <c:w val="0.31242500678330604"/>
          <c:h val="0.1851578009123282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962989382424757"/>
          <c:y val="0.11672454192437302"/>
          <c:w val="0.80383700513045631"/>
          <c:h val="0.82569760798827596"/>
        </c:manualLayout>
      </c:layout>
      <c:scatterChart>
        <c:scatterStyle val="smoothMarker"/>
        <c:varyColors val="0"/>
        <c:ser>
          <c:idx val="1"/>
          <c:order val="0"/>
          <c:tx>
            <c:strRef>
              <c:f>'Z-A-W  A-M'!$G$14</c:f>
              <c:strCache>
                <c:ptCount val="1"/>
                <c:pt idx="0">
                  <c:v>E (varying Z0)</c:v>
                </c:pt>
              </c:strCache>
            </c:strRef>
          </c:tx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A-M'!$G$15:$G$35</c:f>
              <c:numCache>
                <c:formatCode>0.0</c:formatCode>
                <c:ptCount val="21"/>
                <c:pt idx="0">
                  <c:v>-388.29659736274084</c:v>
                </c:pt>
                <c:pt idx="1">
                  <c:v>-385.84898034727775</c:v>
                </c:pt>
                <c:pt idx="2">
                  <c:v>-379.18965595765127</c:v>
                </c:pt>
                <c:pt idx="3">
                  <c:v>-369.64086232797149</c:v>
                </c:pt>
                <c:pt idx="4">
                  <c:v>-358.5911213836348</c:v>
                </c:pt>
                <c:pt idx="5">
                  <c:v>-347.3420968115077</c:v>
                </c:pt>
                <c:pt idx="6">
                  <c:v>-337.00087202384429</c:v>
                </c:pt>
                <c:pt idx="7">
                  <c:v>-328.40071042808353</c:v>
                </c:pt>
                <c:pt idx="8">
                  <c:v>-322.06004943598413</c:v>
                </c:pt>
                <c:pt idx="9">
                  <c:v>-318.17600851874317</c:v>
                </c:pt>
                <c:pt idx="10">
                  <c:v>-316.6563910886693</c:v>
                </c:pt>
                <c:pt idx="11">
                  <c:v>-317.41171257749318</c:v>
                </c:pt>
                <c:pt idx="12">
                  <c:v>-320.54060509119677</c:v>
                </c:pt>
                <c:pt idx="13">
                  <c:v>-326.07183831759835</c:v>
                </c:pt>
                <c:pt idx="14">
                  <c:v>-333.74454897814661</c:v>
                </c:pt>
                <c:pt idx="15">
                  <c:v>-342.99369562751434</c:v>
                </c:pt>
                <c:pt idx="16">
                  <c:v>-352.96939381543837</c:v>
                </c:pt>
                <c:pt idx="17">
                  <c:v>-362.59044431910019</c:v>
                </c:pt>
                <c:pt idx="18">
                  <c:v>-370.6257669491373</c:v>
                </c:pt>
                <c:pt idx="19">
                  <c:v>-375.81132707492725</c:v>
                </c:pt>
                <c:pt idx="20">
                  <c:v>-376.9717664216227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FEE0-DA42-BD36-0BEA9AA39139}"/>
            </c:ext>
          </c:extLst>
        </c:ser>
        <c:ser>
          <c:idx val="0"/>
          <c:order val="1"/>
          <c:tx>
            <c:strRef>
              <c:f>'Z-A-W  A-M'!$S$14</c:f>
              <c:strCache>
                <c:ptCount val="1"/>
                <c:pt idx="0">
                  <c:v>E (const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A-M'!$P$15:$P$35</c:f>
              <c:numCache>
                <c:formatCode>0.00000</c:formatCode>
                <c:ptCount val="21"/>
                <c:pt idx="0">
                  <c:v>0</c:v>
                </c:pt>
                <c:pt idx="1">
                  <c:v>3.0744E-2</c:v>
                </c:pt>
                <c:pt idx="2">
                  <c:v>6.1488000000000001E-2</c:v>
                </c:pt>
                <c:pt idx="3">
                  <c:v>9.2232000000000008E-2</c:v>
                </c:pt>
                <c:pt idx="4">
                  <c:v>0.122976</c:v>
                </c:pt>
                <c:pt idx="5">
                  <c:v>0.15372</c:v>
                </c:pt>
                <c:pt idx="6">
                  <c:v>0.18446400000000002</c:v>
                </c:pt>
                <c:pt idx="7">
                  <c:v>0.21520800000000001</c:v>
                </c:pt>
                <c:pt idx="8">
                  <c:v>0.245952</c:v>
                </c:pt>
                <c:pt idx="12">
                  <c:v>2.2135600000000002</c:v>
                </c:pt>
                <c:pt idx="13">
                  <c:v>2.2443028750000003</c:v>
                </c:pt>
                <c:pt idx="14">
                  <c:v>2.27504675</c:v>
                </c:pt>
                <c:pt idx="15">
                  <c:v>2.3057906249999998</c:v>
                </c:pt>
                <c:pt idx="16">
                  <c:v>2.336535</c:v>
                </c:pt>
                <c:pt idx="17">
                  <c:v>2.3672783750000002</c:v>
                </c:pt>
                <c:pt idx="18">
                  <c:v>2.3980222499999999</c:v>
                </c:pt>
                <c:pt idx="19">
                  <c:v>2.4287661250000001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A-M'!$S$15:$S$35</c:f>
              <c:numCache>
                <c:formatCode>0.0</c:formatCode>
                <c:ptCount val="21"/>
                <c:pt idx="0">
                  <c:v>-388.29659736274084</c:v>
                </c:pt>
                <c:pt idx="1">
                  <c:v>-388.13583721827069</c:v>
                </c:pt>
                <c:pt idx="2">
                  <c:v>-387.67929688965205</c:v>
                </c:pt>
                <c:pt idx="3">
                  <c:v>-386.91999312699028</c:v>
                </c:pt>
                <c:pt idx="4">
                  <c:v>-385.86482270314906</c:v>
                </c:pt>
                <c:pt idx="5">
                  <c:v>-384.51967222379284</c:v>
                </c:pt>
                <c:pt idx="6">
                  <c:v>-382.89227528124906</c:v>
                </c:pt>
                <c:pt idx="7">
                  <c:v>-380.99247214805052</c:v>
                </c:pt>
                <c:pt idx="8">
                  <c:v>-378.83330576504312</c:v>
                </c:pt>
                <c:pt idx="12">
                  <c:v>-370.77703325409698</c:v>
                </c:pt>
                <c:pt idx="13">
                  <c:v>-372.46537524509228</c:v>
                </c:pt>
                <c:pt idx="14">
                  <c:v>-373.91013873453755</c:v>
                </c:pt>
                <c:pt idx="15">
                  <c:v>-375.09998302748369</c:v>
                </c:pt>
                <c:pt idx="16">
                  <c:v>-376.0268282298054</c:v>
                </c:pt>
                <c:pt idx="17">
                  <c:v>-376.68239249267231</c:v>
                </c:pt>
                <c:pt idx="18">
                  <c:v>-377.06151042098486</c:v>
                </c:pt>
                <c:pt idx="19">
                  <c:v>-377.16011352632358</c:v>
                </c:pt>
                <c:pt idx="20">
                  <c:v>-376.9717664216227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FEE0-DA42-BD36-0BEA9AA391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  <c:max val="2.4595099999999999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 val="autoZero"/>
        <c:crossBetween val="midCat"/>
      </c:valAx>
      <c:valAx>
        <c:axId val="380766927"/>
        <c:scaling>
          <c:orientation val="minMax"/>
          <c:max val="-3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10"/>
      </c:valAx>
    </c:plotArea>
    <c:legend>
      <c:legendPos val="b"/>
      <c:layout>
        <c:manualLayout>
          <c:xMode val="edge"/>
          <c:yMode val="edge"/>
          <c:x val="0.37297917159496702"/>
          <c:y val="0.68208036298301833"/>
          <c:w val="0.25316684126930483"/>
          <c:h val="0.1854275234523129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/>
  </c:chart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962989382424757"/>
          <c:y val="0.11672454192437302"/>
          <c:w val="0.80383700513045631"/>
          <c:h val="0.8256976079882759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A-M'!$S$14</c:f>
              <c:strCache>
                <c:ptCount val="1"/>
                <c:pt idx="0">
                  <c:v>E (const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0"/>
            <c:dispEq val="0"/>
          </c:trendline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8083271679966179"/>
                  <c:y val="0.17677553661956638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20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y = </a:t>
                    </a:r>
                    <a:r>
                      <a:rPr lang="en-US" b="1" baseline="0"/>
                      <a:t>152.07</a:t>
                    </a:r>
                    <a:r>
                      <a:rPr lang="en-US" baseline="0"/>
                      <a:t>x</a:t>
                    </a:r>
                    <a:r>
                      <a:rPr lang="en-US" baseline="30000"/>
                      <a:t>2</a:t>
                    </a:r>
                    <a:r>
                      <a:rPr lang="en-US" baseline="0"/>
                      <a:t> + 1.2287x - 388.31</a:t>
                    </a:r>
                    <a:br>
                      <a:rPr lang="en-US" baseline="0"/>
                    </a:br>
                    <a:r>
                      <a:rPr lang="en-US" baseline="0"/>
                      <a:t>R² = 1</a:t>
                    </a:r>
                    <a:endParaRPr lang="en-US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A-M'!$P$15:$P$23</c:f>
              <c:numCache>
                <c:formatCode>0.00000</c:formatCode>
                <c:ptCount val="9"/>
                <c:pt idx="0">
                  <c:v>0</c:v>
                </c:pt>
                <c:pt idx="1">
                  <c:v>3.0744E-2</c:v>
                </c:pt>
                <c:pt idx="2">
                  <c:v>6.1488000000000001E-2</c:v>
                </c:pt>
                <c:pt idx="3">
                  <c:v>9.2232000000000008E-2</c:v>
                </c:pt>
                <c:pt idx="4">
                  <c:v>0.122976</c:v>
                </c:pt>
                <c:pt idx="5">
                  <c:v>0.15372</c:v>
                </c:pt>
                <c:pt idx="6">
                  <c:v>0.18446400000000002</c:v>
                </c:pt>
                <c:pt idx="7">
                  <c:v>0.21520800000000001</c:v>
                </c:pt>
                <c:pt idx="8">
                  <c:v>0.245952</c:v>
                </c:pt>
              </c:numCache>
            </c:numRef>
          </c:xVal>
          <c:yVal>
            <c:numRef>
              <c:f>'Z-A-W  A-M'!$S$15:$S$23</c:f>
              <c:numCache>
                <c:formatCode>0.0</c:formatCode>
                <c:ptCount val="9"/>
                <c:pt idx="0">
                  <c:v>-388.29659736274084</c:v>
                </c:pt>
                <c:pt idx="1">
                  <c:v>-388.13583721827069</c:v>
                </c:pt>
                <c:pt idx="2">
                  <c:v>-387.67929688965205</c:v>
                </c:pt>
                <c:pt idx="3">
                  <c:v>-386.91999312699028</c:v>
                </c:pt>
                <c:pt idx="4">
                  <c:v>-385.86482270314906</c:v>
                </c:pt>
                <c:pt idx="5">
                  <c:v>-384.51967222379284</c:v>
                </c:pt>
                <c:pt idx="6">
                  <c:v>-382.89227528124906</c:v>
                </c:pt>
                <c:pt idx="7">
                  <c:v>-380.99247214805052</c:v>
                </c:pt>
                <c:pt idx="8">
                  <c:v>-378.83330576504312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BE2-4546-BCB9-238901D944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 val="autoZero"/>
        <c:crossBetween val="midCat"/>
      </c:valAx>
      <c:valAx>
        <c:axId val="380766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10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2508421909487954"/>
          <c:y val="0.27829489806924818"/>
          <c:w val="0.35004477074560508"/>
          <c:h val="7.81720029475810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962989382424757"/>
          <c:y val="0.11672454192437302"/>
          <c:w val="0.80383700513045631"/>
          <c:h val="0.8256976079882759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A-M'!$S$14</c:f>
              <c:strCache>
                <c:ptCount val="1"/>
                <c:pt idx="0">
                  <c:v>E (const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9.580501244501495E-2"/>
                  <c:y val="0.1954947686333729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20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y = </a:t>
                    </a:r>
                    <a:r>
                      <a:rPr lang="en-US" b="1" baseline="0"/>
                      <a:t>155.7</a:t>
                    </a:r>
                    <a:r>
                      <a:rPr lang="en-US" baseline="0"/>
                      <a:t>x</a:t>
                    </a:r>
                    <a:r>
                      <a:rPr lang="en-US" baseline="30000"/>
                      <a:t>2</a:t>
                    </a:r>
                    <a:r>
                      <a:rPr lang="en-US" baseline="0"/>
                      <a:t> - 755.35x + 503.37</a:t>
                    </a:r>
                    <a:br>
                      <a:rPr lang="en-US" baseline="0"/>
                    </a:br>
                    <a:r>
                      <a:rPr lang="en-US" baseline="0"/>
                      <a:t>R² = 1</a:t>
                    </a:r>
                    <a:endParaRPr lang="en-US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A-M'!$P$27:$P$35</c:f>
              <c:numCache>
                <c:formatCode>0.00000</c:formatCode>
                <c:ptCount val="9"/>
                <c:pt idx="0">
                  <c:v>2.2135600000000002</c:v>
                </c:pt>
                <c:pt idx="1">
                  <c:v>2.2443028750000003</c:v>
                </c:pt>
                <c:pt idx="2">
                  <c:v>2.27504675</c:v>
                </c:pt>
                <c:pt idx="3">
                  <c:v>2.3057906249999998</c:v>
                </c:pt>
                <c:pt idx="4">
                  <c:v>2.336535</c:v>
                </c:pt>
                <c:pt idx="5">
                  <c:v>2.3672783750000002</c:v>
                </c:pt>
                <c:pt idx="6">
                  <c:v>2.3980222499999999</c:v>
                </c:pt>
                <c:pt idx="7">
                  <c:v>2.4287661250000001</c:v>
                </c:pt>
                <c:pt idx="8">
                  <c:v>2.4595099999999999</c:v>
                </c:pt>
              </c:numCache>
            </c:numRef>
          </c:xVal>
          <c:yVal>
            <c:numRef>
              <c:f>'Z-A-W  A-M'!$S$27:$S$35</c:f>
              <c:numCache>
                <c:formatCode>0.0</c:formatCode>
                <c:ptCount val="9"/>
                <c:pt idx="0">
                  <c:v>-370.77703325409698</c:v>
                </c:pt>
                <c:pt idx="1">
                  <c:v>-372.46537524509228</c:v>
                </c:pt>
                <c:pt idx="2">
                  <c:v>-373.91013873453755</c:v>
                </c:pt>
                <c:pt idx="3">
                  <c:v>-375.09998302748369</c:v>
                </c:pt>
                <c:pt idx="4">
                  <c:v>-376.0268282298054</c:v>
                </c:pt>
                <c:pt idx="5">
                  <c:v>-376.68239249267231</c:v>
                </c:pt>
                <c:pt idx="6">
                  <c:v>-377.06151042098486</c:v>
                </c:pt>
                <c:pt idx="7">
                  <c:v>-377.16011352632358</c:v>
                </c:pt>
                <c:pt idx="8">
                  <c:v>-376.9717664216227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624-9E4D-BF96-1685586E83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 val="autoZero"/>
        <c:crossBetween val="midCat"/>
      </c:valAx>
      <c:valAx>
        <c:axId val="380766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10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3712449711181731"/>
          <c:y val="0.27829487402402781"/>
          <c:w val="0.32221176875753355"/>
          <c:h val="7.81720029475810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962989382424757"/>
          <c:y val="0.11672454192437302"/>
          <c:w val="0.80383700513045631"/>
          <c:h val="0.8256976079882759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A-M'!$G$14</c:f>
              <c:strCache>
                <c:ptCount val="1"/>
                <c:pt idx="0">
                  <c:v>E (varying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5.5069462851796994E-2"/>
                  <c:y val="9.3581972330185073E-2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20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y = </a:t>
                    </a:r>
                    <a:r>
                      <a:rPr lang="en-US" b="1" baseline="0"/>
                      <a:t>-84.252</a:t>
                    </a:r>
                    <a:r>
                      <a:rPr lang="en-US" baseline="0"/>
                      <a:t>x</a:t>
                    </a:r>
                    <a:r>
                      <a:rPr lang="en-US" baseline="30000"/>
                      <a:t>2</a:t>
                    </a:r>
                    <a:r>
                      <a:rPr lang="en-US" baseline="0"/>
                      <a:t> + 210.6x - 478.08</a:t>
                    </a:r>
                    <a:br>
                      <a:rPr lang="en-US" baseline="0"/>
                    </a:br>
                    <a:r>
                      <a:rPr lang="en-US" baseline="0"/>
                      <a:t>R² = 1</a:t>
                    </a:r>
                    <a:endParaRPr lang="en-US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A-M'!$D$23:$D$27</c:f>
              <c:numCache>
                <c:formatCode>General</c:formatCode>
                <c:ptCount val="5"/>
                <c:pt idx="0">
                  <c:v>0.98380800000000002</c:v>
                </c:pt>
                <c:pt idx="1">
                  <c:v>1.106784</c:v>
                </c:pt>
                <c:pt idx="2">
                  <c:v>1.22976</c:v>
                </c:pt>
                <c:pt idx="3">
                  <c:v>1.352735</c:v>
                </c:pt>
                <c:pt idx="4">
                  <c:v>1.4757100000000001</c:v>
                </c:pt>
              </c:numCache>
            </c:numRef>
          </c:xVal>
          <c:yVal>
            <c:numRef>
              <c:f>'Z-A-W  A-M'!$G$23:$G$27</c:f>
              <c:numCache>
                <c:formatCode>0.0</c:formatCode>
                <c:ptCount val="5"/>
                <c:pt idx="0">
                  <c:v>-322.06004943598413</c:v>
                </c:pt>
                <c:pt idx="1">
                  <c:v>-318.17600851874317</c:v>
                </c:pt>
                <c:pt idx="2">
                  <c:v>-316.6563910886693</c:v>
                </c:pt>
                <c:pt idx="3">
                  <c:v>-317.41171257749318</c:v>
                </c:pt>
                <c:pt idx="4">
                  <c:v>-320.54060509119677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1F2-6548-A4F7-BD31B87E80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  <c:max val="1.5"/>
          <c:min val="0.9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 val="autoZero"/>
        <c:crossBetween val="midCat"/>
      </c:valAx>
      <c:valAx>
        <c:axId val="380766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4375919544710376"/>
          <c:y val="0.37094468050828683"/>
          <c:w val="0.29671427457706395"/>
          <c:h val="7.81720029475810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962989382424757"/>
          <c:y val="0.11672454192437302"/>
          <c:w val="0.80383700513045631"/>
          <c:h val="0.8256976079882759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A-M'!$G$14</c:f>
              <c:strCache>
                <c:ptCount val="1"/>
                <c:pt idx="0">
                  <c:v>E (varying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A-M'!$D$23:$D$27</c:f>
              <c:numCache>
                <c:formatCode>General</c:formatCode>
                <c:ptCount val="5"/>
                <c:pt idx="0">
                  <c:v>0.98380800000000002</c:v>
                </c:pt>
                <c:pt idx="1">
                  <c:v>1.106784</c:v>
                </c:pt>
                <c:pt idx="2">
                  <c:v>1.22976</c:v>
                </c:pt>
                <c:pt idx="3">
                  <c:v>1.352735</c:v>
                </c:pt>
                <c:pt idx="4">
                  <c:v>1.4757100000000001</c:v>
                </c:pt>
              </c:numCache>
            </c:numRef>
          </c:xVal>
          <c:yVal>
            <c:numRef>
              <c:f>'Z-A-W  A-M'!$G$23:$G$27</c:f>
              <c:numCache>
                <c:formatCode>0.0</c:formatCode>
                <c:ptCount val="5"/>
                <c:pt idx="0">
                  <c:v>-322.06004943598413</c:v>
                </c:pt>
                <c:pt idx="1">
                  <c:v>-318.17600851874317</c:v>
                </c:pt>
                <c:pt idx="2">
                  <c:v>-316.6563910886693</c:v>
                </c:pt>
                <c:pt idx="3">
                  <c:v>-317.41171257749318</c:v>
                </c:pt>
                <c:pt idx="4">
                  <c:v>-320.54060509119677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E20-AE4D-8F7A-9C1F8BBCF65A}"/>
            </c:ext>
          </c:extLst>
        </c:ser>
        <c:ser>
          <c:idx val="1"/>
          <c:order val="1"/>
          <c:tx>
            <c:strRef>
              <c:f>'Z-A-W  A-M'!$I$14</c:f>
              <c:strCache>
                <c:ptCount val="1"/>
                <c:pt idx="0">
                  <c:v>Lin Shift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5.580891550056756E-2"/>
                  <c:y val="-1.2700879369065943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A-M'!$D$23:$D$27</c:f>
              <c:numCache>
                <c:formatCode>General</c:formatCode>
                <c:ptCount val="5"/>
                <c:pt idx="0">
                  <c:v>0.98380800000000002</c:v>
                </c:pt>
                <c:pt idx="1">
                  <c:v>1.106784</c:v>
                </c:pt>
                <c:pt idx="2">
                  <c:v>1.22976</c:v>
                </c:pt>
                <c:pt idx="3">
                  <c:v>1.352735</c:v>
                </c:pt>
                <c:pt idx="4">
                  <c:v>1.4757100000000001</c:v>
                </c:pt>
              </c:numCache>
            </c:numRef>
          </c:xVal>
          <c:yVal>
            <c:numRef>
              <c:f>'Z-A-W  A-M'!$I$23:$I$27</c:f>
              <c:numCache>
                <c:formatCode>General</c:formatCode>
                <c:ptCount val="5"/>
                <c:pt idx="0">
                  <c:v>-326.59000023045928</c:v>
                </c:pt>
                <c:pt idx="1">
                  <c:v>-323.27220316252772</c:v>
                </c:pt>
                <c:pt idx="2">
                  <c:v>-322.31882958176323</c:v>
                </c:pt>
                <c:pt idx="3">
                  <c:v>-323.64039031538954</c:v>
                </c:pt>
                <c:pt idx="4">
                  <c:v>-327.33552207389556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FE20-AE4D-8F7A-9C1F8BBCF65A}"/>
            </c:ext>
          </c:extLst>
        </c:ser>
        <c:ser>
          <c:idx val="2"/>
          <c:order val="2"/>
          <c:tx>
            <c:strRef>
              <c:f>'Z-A-W  A-M'!$J$14</c:f>
              <c:strCache>
                <c:ptCount val="1"/>
                <c:pt idx="0">
                  <c:v>Quad Shift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9.3459490042494629E-3"/>
                  <c:y val="-0.2863994176701135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A-M'!$D$23:$D$27</c:f>
              <c:numCache>
                <c:formatCode>General</c:formatCode>
                <c:ptCount val="5"/>
                <c:pt idx="0">
                  <c:v>0.98380800000000002</c:v>
                </c:pt>
                <c:pt idx="1">
                  <c:v>1.106784</c:v>
                </c:pt>
                <c:pt idx="2">
                  <c:v>1.22976</c:v>
                </c:pt>
                <c:pt idx="3">
                  <c:v>1.352735</c:v>
                </c:pt>
                <c:pt idx="4">
                  <c:v>1.4757100000000001</c:v>
                </c:pt>
              </c:numCache>
            </c:numRef>
          </c:xVal>
          <c:yVal>
            <c:numRef>
              <c:f>'Z-A-W  A-M'!$J$23:$J$27</c:f>
              <c:numCache>
                <c:formatCode>General</c:formatCode>
                <c:ptCount val="5"/>
                <c:pt idx="0">
                  <c:v>-323.8720371210153</c:v>
                </c:pt>
                <c:pt idx="1">
                  <c:v>-320.46930543261072</c:v>
                </c:pt>
                <c:pt idx="2">
                  <c:v>-319.48762184653049</c:v>
                </c:pt>
                <c:pt idx="3">
                  <c:v>-320.83749672952882</c:v>
                </c:pt>
                <c:pt idx="4">
                  <c:v>-324.61756633166272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FE20-AE4D-8F7A-9C1F8BBCF6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  <c:max val="1.5"/>
          <c:min val="0.9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 val="autoZero"/>
        <c:crossBetween val="midCat"/>
      </c:valAx>
      <c:valAx>
        <c:axId val="380766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10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4773930015304532"/>
          <c:y val="0.76661597570448725"/>
          <c:w val="0.27033422324355377"/>
          <c:h val="0.1707061775006830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962989382424757"/>
          <c:y val="0.11672454192437302"/>
          <c:w val="0.80383700513045631"/>
          <c:h val="0.8256976079882759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A-M'!$S$14</c:f>
              <c:strCache>
                <c:ptCount val="1"/>
                <c:pt idx="0">
                  <c:v>E (const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A-M'!$P$15:$P$23</c:f>
              <c:numCache>
                <c:formatCode>0.00000</c:formatCode>
                <c:ptCount val="9"/>
                <c:pt idx="0">
                  <c:v>0</c:v>
                </c:pt>
                <c:pt idx="1">
                  <c:v>3.0744E-2</c:v>
                </c:pt>
                <c:pt idx="2">
                  <c:v>6.1488000000000001E-2</c:v>
                </c:pt>
                <c:pt idx="3">
                  <c:v>9.2232000000000008E-2</c:v>
                </c:pt>
                <c:pt idx="4">
                  <c:v>0.122976</c:v>
                </c:pt>
                <c:pt idx="5">
                  <c:v>0.15372</c:v>
                </c:pt>
                <c:pt idx="6">
                  <c:v>0.18446400000000002</c:v>
                </c:pt>
                <c:pt idx="7">
                  <c:v>0.21520800000000001</c:v>
                </c:pt>
                <c:pt idx="8">
                  <c:v>0.245952</c:v>
                </c:pt>
              </c:numCache>
            </c:numRef>
          </c:xVal>
          <c:yVal>
            <c:numRef>
              <c:f>'Z-A-W  A-M'!$S$15:$S$23</c:f>
              <c:numCache>
                <c:formatCode>0.0</c:formatCode>
                <c:ptCount val="9"/>
                <c:pt idx="0">
                  <c:v>-388.29659736274084</c:v>
                </c:pt>
                <c:pt idx="1">
                  <c:v>-388.13583721827069</c:v>
                </c:pt>
                <c:pt idx="2">
                  <c:v>-387.67929688965205</c:v>
                </c:pt>
                <c:pt idx="3">
                  <c:v>-386.91999312699028</c:v>
                </c:pt>
                <c:pt idx="4">
                  <c:v>-385.86482270314906</c:v>
                </c:pt>
                <c:pt idx="5">
                  <c:v>-384.51967222379284</c:v>
                </c:pt>
                <c:pt idx="6">
                  <c:v>-382.89227528124906</c:v>
                </c:pt>
                <c:pt idx="7">
                  <c:v>-380.99247214805052</c:v>
                </c:pt>
                <c:pt idx="8">
                  <c:v>-378.83330576504312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C58-5C42-98F5-793FC41CFE87}"/>
            </c:ext>
          </c:extLst>
        </c:ser>
        <c:ser>
          <c:idx val="1"/>
          <c:order val="1"/>
          <c:tx>
            <c:strRef>
              <c:f>'Z-A-W  A-M'!$U$14</c:f>
              <c:strCache>
                <c:ptCount val="1"/>
                <c:pt idx="0">
                  <c:v>Lin Shift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3.1280814882580082E-2"/>
                  <c:y val="0.54553292098541306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16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600" baseline="0"/>
                      <a:t>LIN y = </a:t>
                    </a:r>
                    <a:r>
                      <a:rPr lang="en-US" sz="1600" b="1" baseline="0"/>
                      <a:t>166.41</a:t>
                    </a:r>
                    <a:r>
                      <a:rPr lang="en-US" sz="1600" baseline="0"/>
                      <a:t>x</a:t>
                    </a:r>
                    <a:r>
                      <a:rPr lang="en-US" sz="1600" baseline="30000"/>
                      <a:t>2</a:t>
                    </a:r>
                    <a:r>
                      <a:rPr lang="en-US" sz="1600" baseline="0"/>
                      <a:t> - 3.6941x - 424.93</a:t>
                    </a:r>
                    <a:br>
                      <a:rPr lang="en-US" sz="1600" baseline="0"/>
                    </a:br>
                    <a:r>
                      <a:rPr lang="en-US" sz="1600" baseline="0"/>
                      <a:t>R² = 1</a:t>
                    </a:r>
                    <a:endParaRPr lang="en-US" sz="1600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A-M'!$P$15:$P$23</c:f>
              <c:numCache>
                <c:formatCode>0.00000</c:formatCode>
                <c:ptCount val="9"/>
                <c:pt idx="0">
                  <c:v>0</c:v>
                </c:pt>
                <c:pt idx="1">
                  <c:v>3.0744E-2</c:v>
                </c:pt>
                <c:pt idx="2">
                  <c:v>6.1488000000000001E-2</c:v>
                </c:pt>
                <c:pt idx="3">
                  <c:v>9.2232000000000008E-2</c:v>
                </c:pt>
                <c:pt idx="4">
                  <c:v>0.122976</c:v>
                </c:pt>
                <c:pt idx="5">
                  <c:v>0.15372</c:v>
                </c:pt>
                <c:pt idx="6">
                  <c:v>0.18446400000000002</c:v>
                </c:pt>
                <c:pt idx="7">
                  <c:v>0.21520800000000001</c:v>
                </c:pt>
                <c:pt idx="8">
                  <c:v>0.245952</c:v>
                </c:pt>
              </c:numCache>
            </c:numRef>
          </c:xVal>
          <c:yVal>
            <c:numRef>
              <c:f>'Z-A-W  A-M'!$U$15:$U$23</c:f>
              <c:numCache>
                <c:formatCode>General</c:formatCode>
                <c:ptCount val="9"/>
                <c:pt idx="0">
                  <c:v>-388.29659736274084</c:v>
                </c:pt>
                <c:pt idx="1">
                  <c:v>-388.27739818059803</c:v>
                </c:pt>
                <c:pt idx="2">
                  <c:v>-387.96241881430677</c:v>
                </c:pt>
                <c:pt idx="3">
                  <c:v>-387.34467601397233</c:v>
                </c:pt>
                <c:pt idx="4">
                  <c:v>-386.43106655245845</c:v>
                </c:pt>
                <c:pt idx="5">
                  <c:v>-385.22747703542956</c:v>
                </c:pt>
                <c:pt idx="6">
                  <c:v>-383.74164105521317</c:v>
                </c:pt>
                <c:pt idx="7">
                  <c:v>-381.98339888434197</c:v>
                </c:pt>
                <c:pt idx="8">
                  <c:v>-379.9657934636619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BC58-5C42-98F5-793FC41CFE87}"/>
            </c:ext>
          </c:extLst>
        </c:ser>
        <c:ser>
          <c:idx val="2"/>
          <c:order val="2"/>
          <c:tx>
            <c:strRef>
              <c:f>'Z-A-W  A-M'!$V$14</c:f>
              <c:strCache>
                <c:ptCount val="1"/>
                <c:pt idx="0">
                  <c:v>Quad Shift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1332130047574017"/>
                  <c:y val="0.46289375356230605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16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600" baseline="0"/>
                      <a:t>QUAD y = </a:t>
                    </a:r>
                    <a:r>
                      <a:rPr lang="en-US" sz="1600" b="1" baseline="0"/>
                      <a:t>164.36</a:t>
                    </a:r>
                    <a:r>
                      <a:rPr lang="en-US" sz="1600" baseline="0"/>
                      <a:t>x</a:t>
                    </a:r>
                    <a:r>
                      <a:rPr lang="en-US" sz="1600" baseline="30000"/>
                      <a:t>2</a:t>
                    </a:r>
                    <a:r>
                      <a:rPr lang="en-US" sz="1600" baseline="0"/>
                      <a:t> + 1.3446x - 424.93</a:t>
                    </a:r>
                    <a:br>
                      <a:rPr lang="en-US" sz="1600" baseline="0"/>
                    </a:br>
                    <a:r>
                      <a:rPr lang="en-US" sz="1600" baseline="0"/>
                      <a:t>R² = 1</a:t>
                    </a:r>
                    <a:endParaRPr lang="en-US" sz="1600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A-M'!$P$15:$P$23</c:f>
              <c:numCache>
                <c:formatCode>0.00000</c:formatCode>
                <c:ptCount val="9"/>
                <c:pt idx="0">
                  <c:v>0</c:v>
                </c:pt>
                <c:pt idx="1">
                  <c:v>3.0744E-2</c:v>
                </c:pt>
                <c:pt idx="2">
                  <c:v>6.1488000000000001E-2</c:v>
                </c:pt>
                <c:pt idx="3">
                  <c:v>9.2232000000000008E-2</c:v>
                </c:pt>
                <c:pt idx="4">
                  <c:v>0.122976</c:v>
                </c:pt>
                <c:pt idx="5">
                  <c:v>0.15372</c:v>
                </c:pt>
                <c:pt idx="6">
                  <c:v>0.18446400000000002</c:v>
                </c:pt>
                <c:pt idx="7">
                  <c:v>0.21520800000000001</c:v>
                </c:pt>
                <c:pt idx="8">
                  <c:v>0.245952</c:v>
                </c:pt>
              </c:numCache>
            </c:numRef>
          </c:xVal>
          <c:yVal>
            <c:numRef>
              <c:f>'Z-A-W  A-M'!$V$15:$V$23</c:f>
              <c:numCache>
                <c:formatCode>General</c:formatCode>
                <c:ptCount val="9"/>
                <c:pt idx="0">
                  <c:v>-388.29659736274084</c:v>
                </c:pt>
                <c:pt idx="1">
                  <c:v>-388.13760673749437</c:v>
                </c:pt>
                <c:pt idx="2">
                  <c:v>-387.68637496654668</c:v>
                </c:pt>
                <c:pt idx="3">
                  <c:v>-386.93591880000326</c:v>
                </c:pt>
                <c:pt idx="4">
                  <c:v>-385.89313501072769</c:v>
                </c:pt>
                <c:pt idx="5">
                  <c:v>-384.5639102043844</c:v>
                </c:pt>
                <c:pt idx="6">
                  <c:v>-382.95597797330095</c:v>
                </c:pt>
                <c:pt idx="7">
                  <c:v>-381.07917859001003</c:v>
                </c:pt>
                <c:pt idx="8">
                  <c:v>-378.94655499535759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BC58-5C42-98F5-793FC41CFE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 val="autoZero"/>
        <c:crossBetween val="midCat"/>
      </c:valAx>
      <c:valAx>
        <c:axId val="380766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10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2508421909487954"/>
          <c:y val="0.27829489806924818"/>
          <c:w val="0.35004477074560508"/>
          <c:h val="0.1773677988642840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962989382424757"/>
          <c:y val="0.11672454192437302"/>
          <c:w val="0.80383700513045631"/>
          <c:h val="0.8256976079882759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A-M'!$S$14</c:f>
              <c:strCache>
                <c:ptCount val="1"/>
                <c:pt idx="0">
                  <c:v>E (const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A-M'!$P$27:$P$35</c:f>
              <c:numCache>
                <c:formatCode>0.00000</c:formatCode>
                <c:ptCount val="9"/>
                <c:pt idx="0">
                  <c:v>2.2135600000000002</c:v>
                </c:pt>
                <c:pt idx="1">
                  <c:v>2.2443028750000003</c:v>
                </c:pt>
                <c:pt idx="2">
                  <c:v>2.27504675</c:v>
                </c:pt>
                <c:pt idx="3">
                  <c:v>2.3057906249999998</c:v>
                </c:pt>
                <c:pt idx="4">
                  <c:v>2.336535</c:v>
                </c:pt>
                <c:pt idx="5">
                  <c:v>2.3672783750000002</c:v>
                </c:pt>
                <c:pt idx="6">
                  <c:v>2.3980222499999999</c:v>
                </c:pt>
                <c:pt idx="7">
                  <c:v>2.4287661250000001</c:v>
                </c:pt>
                <c:pt idx="8">
                  <c:v>2.4595099999999999</c:v>
                </c:pt>
              </c:numCache>
            </c:numRef>
          </c:xVal>
          <c:yVal>
            <c:numRef>
              <c:f>'Z-A-W  A-M'!$S$27:$S$35</c:f>
              <c:numCache>
                <c:formatCode>0.0</c:formatCode>
                <c:ptCount val="9"/>
                <c:pt idx="0">
                  <c:v>-370.77703325409698</c:v>
                </c:pt>
                <c:pt idx="1">
                  <c:v>-372.46537524509228</c:v>
                </c:pt>
                <c:pt idx="2">
                  <c:v>-373.91013873453755</c:v>
                </c:pt>
                <c:pt idx="3">
                  <c:v>-375.09998302748369</c:v>
                </c:pt>
                <c:pt idx="4">
                  <c:v>-376.0268282298054</c:v>
                </c:pt>
                <c:pt idx="5">
                  <c:v>-376.68239249267231</c:v>
                </c:pt>
                <c:pt idx="6">
                  <c:v>-377.06151042098486</c:v>
                </c:pt>
                <c:pt idx="7">
                  <c:v>-377.16011352632358</c:v>
                </c:pt>
                <c:pt idx="8">
                  <c:v>-376.9717664216227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894E-8C4E-AB22-203A6824EA3F}"/>
            </c:ext>
          </c:extLst>
        </c:ser>
        <c:ser>
          <c:idx val="1"/>
          <c:order val="1"/>
          <c:tx>
            <c:strRef>
              <c:f>'Z-A-W  A-M'!$U$26</c:f>
              <c:strCache>
                <c:ptCount val="1"/>
                <c:pt idx="0">
                  <c:v>Lin Shift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3118282948658858"/>
                  <c:y val="7.3511219944691897E-2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20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LIN y = </a:t>
                    </a:r>
                    <a:r>
                      <a:rPr lang="en-US" b="1" baseline="0"/>
                      <a:t>155.7</a:t>
                    </a:r>
                    <a:r>
                      <a:rPr lang="en-US" baseline="0"/>
                      <a:t>x</a:t>
                    </a:r>
                    <a:r>
                      <a:rPr lang="en-US" baseline="30000"/>
                      <a:t>2</a:t>
                    </a:r>
                    <a:r>
                      <a:rPr lang="en-US" baseline="0"/>
                      <a:t> - 760.39x + 503.37</a:t>
                    </a:r>
                    <a:br>
                      <a:rPr lang="en-US" baseline="0"/>
                    </a:br>
                    <a:r>
                      <a:rPr lang="en-US" baseline="0"/>
                      <a:t>R² = 1</a:t>
                    </a:r>
                    <a:endParaRPr lang="en-US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A-M'!$P$27:$P$35</c:f>
              <c:numCache>
                <c:formatCode>0.00000</c:formatCode>
                <c:ptCount val="9"/>
                <c:pt idx="0">
                  <c:v>2.2135600000000002</c:v>
                </c:pt>
                <c:pt idx="1">
                  <c:v>2.2443028750000003</c:v>
                </c:pt>
                <c:pt idx="2">
                  <c:v>2.27504675</c:v>
                </c:pt>
                <c:pt idx="3">
                  <c:v>2.3057906249999998</c:v>
                </c:pt>
                <c:pt idx="4">
                  <c:v>2.336535</c:v>
                </c:pt>
                <c:pt idx="5">
                  <c:v>2.3672783750000002</c:v>
                </c:pt>
                <c:pt idx="6">
                  <c:v>2.3980222499999999</c:v>
                </c:pt>
                <c:pt idx="7">
                  <c:v>2.4287661250000001</c:v>
                </c:pt>
                <c:pt idx="8">
                  <c:v>2.4595099999999999</c:v>
                </c:pt>
              </c:numCache>
            </c:numRef>
          </c:xVal>
          <c:yVal>
            <c:numRef>
              <c:f>'Z-A-W  A-M'!$U$27:$U$35</c:f>
              <c:numCache>
                <c:formatCode>General</c:formatCode>
                <c:ptCount val="9"/>
                <c:pt idx="0">
                  <c:v>-380.96938570561025</c:v>
                </c:pt>
                <c:pt idx="1">
                  <c:v>-382.79928347886255</c:v>
                </c:pt>
                <c:pt idx="2">
                  <c:v>-384.38560735507184</c:v>
                </c:pt>
                <c:pt idx="3">
                  <c:v>-385.71701203478193</c:v>
                </c:pt>
                <c:pt idx="4">
                  <c:v>-386.78541992612111</c:v>
                </c:pt>
                <c:pt idx="5">
                  <c:v>-387.58254227349852</c:v>
                </c:pt>
                <c:pt idx="6">
                  <c:v>-388.10322058857503</c:v>
                </c:pt>
                <c:pt idx="7">
                  <c:v>-388.34338408067777</c:v>
                </c:pt>
                <c:pt idx="8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894E-8C4E-AB22-203A6824EA3F}"/>
            </c:ext>
          </c:extLst>
        </c:ser>
        <c:ser>
          <c:idx val="2"/>
          <c:order val="2"/>
          <c:tx>
            <c:strRef>
              <c:f>'Z-A-W  A-M'!$V$26</c:f>
              <c:strCache>
                <c:ptCount val="1"/>
                <c:pt idx="0">
                  <c:v>Quad Shift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1405506315694666"/>
                  <c:y val="-0.21603301598024108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20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QUAD y = </a:t>
                    </a:r>
                    <a:r>
                      <a:rPr lang="en-US" b="1" baseline="0"/>
                      <a:t>153.66</a:t>
                    </a:r>
                    <a:r>
                      <a:rPr lang="en-US" baseline="0"/>
                      <a:t>x</a:t>
                    </a:r>
                    <a:r>
                      <a:rPr lang="en-US" baseline="30000"/>
                      <a:t>2</a:t>
                    </a:r>
                    <a:r>
                      <a:rPr lang="en-US" baseline="0"/>
                      <a:t> - 755.35x + 503.37</a:t>
                    </a:r>
                    <a:br>
                      <a:rPr lang="en-US" baseline="0"/>
                    </a:br>
                    <a:r>
                      <a:rPr lang="en-US" baseline="0"/>
                      <a:t>R² = 1</a:t>
                    </a:r>
                    <a:endParaRPr lang="en-US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A-M'!$P$27:$P$35</c:f>
              <c:numCache>
                <c:formatCode>0.00000</c:formatCode>
                <c:ptCount val="9"/>
                <c:pt idx="0">
                  <c:v>2.2135600000000002</c:v>
                </c:pt>
                <c:pt idx="1">
                  <c:v>2.2443028750000003</c:v>
                </c:pt>
                <c:pt idx="2">
                  <c:v>2.27504675</c:v>
                </c:pt>
                <c:pt idx="3">
                  <c:v>2.3057906249999998</c:v>
                </c:pt>
                <c:pt idx="4">
                  <c:v>2.336535</c:v>
                </c:pt>
                <c:pt idx="5">
                  <c:v>2.3672783750000002</c:v>
                </c:pt>
                <c:pt idx="6">
                  <c:v>2.3980222499999999</c:v>
                </c:pt>
                <c:pt idx="7">
                  <c:v>2.4287661250000001</c:v>
                </c:pt>
                <c:pt idx="8">
                  <c:v>2.4595099999999999</c:v>
                </c:pt>
              </c:numCache>
            </c:numRef>
          </c:xVal>
          <c:yVal>
            <c:numRef>
              <c:f>'Z-A-W  A-M'!$V$27:$V$35</c:f>
              <c:numCache>
                <c:formatCode>General</c:formatCode>
                <c:ptCount val="9"/>
                <c:pt idx="0">
                  <c:v>-379.95015460451708</c:v>
                </c:pt>
                <c:pt idx="1">
                  <c:v>-381.89506650840769</c:v>
                </c:pt>
                <c:pt idx="2">
                  <c:v>-383.59994720853177</c:v>
                </c:pt>
                <c:pt idx="3">
                  <c:v>-385.05344772182582</c:v>
                </c:pt>
                <c:pt idx="4">
                  <c:v>-386.24749252844663</c:v>
                </c:pt>
                <c:pt idx="5">
                  <c:v>-387.17378665671754</c:v>
                </c:pt>
                <c:pt idx="6">
                  <c:v>-387.82717783438528</c:v>
                </c:pt>
                <c:pt idx="7">
                  <c:v>-388.20359319874831</c:v>
                </c:pt>
                <c:pt idx="8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894E-8C4E-AB22-203A6824EA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 val="autoZero"/>
        <c:crossBetween val="midCat"/>
      </c:valAx>
      <c:valAx>
        <c:axId val="380766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10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9488316808765456"/>
          <c:y val="0.24076143632180025"/>
          <c:w val="0.38780361044839479"/>
          <c:h val="0.1747206096556965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/>
            </a:pPr>
            <a:r>
              <a:rPr lang="en-US"/>
              <a:t>U_HeHe 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2285628085358713"/>
          <c:y val="0.10315381958540497"/>
          <c:w val="0.84199154106765162"/>
          <c:h val="0.81833584100851742"/>
        </c:manualLayout>
      </c:layout>
      <c:scatterChart>
        <c:scatterStyle val="smoothMarker"/>
        <c:varyColors val="0"/>
        <c:ser>
          <c:idx val="2"/>
          <c:order val="0"/>
          <c:tx>
            <c:strRef>
              <c:f>'He, HeHe, Circumcoronene'!$K$4</c:f>
              <c:strCache>
                <c:ptCount val="1"/>
                <c:pt idx="0">
                  <c:v>MP2/6-31++G(d,p)</c:v>
                </c:pt>
              </c:strCache>
            </c:strRef>
          </c:tx>
          <c:xVal>
            <c:numRef>
              <c:f>'He, HeHe, Circumcoronene'!$J$5:$J$65</c:f>
              <c:numCache>
                <c:formatCode>General</c:formatCode>
                <c:ptCount val="61"/>
                <c:pt idx="0">
                  <c:v>1</c:v>
                </c:pt>
                <c:pt idx="1">
                  <c:v>1.1000000000000001</c:v>
                </c:pt>
                <c:pt idx="2">
                  <c:v>1.2</c:v>
                </c:pt>
                <c:pt idx="3">
                  <c:v>1.3</c:v>
                </c:pt>
                <c:pt idx="4">
                  <c:v>1.4</c:v>
                </c:pt>
                <c:pt idx="5">
                  <c:v>1.5</c:v>
                </c:pt>
                <c:pt idx="6">
                  <c:v>1.6</c:v>
                </c:pt>
                <c:pt idx="7">
                  <c:v>1.7</c:v>
                </c:pt>
                <c:pt idx="8">
                  <c:v>1.8</c:v>
                </c:pt>
                <c:pt idx="9">
                  <c:v>1.9</c:v>
                </c:pt>
                <c:pt idx="10">
                  <c:v>2</c:v>
                </c:pt>
                <c:pt idx="11">
                  <c:v>2.1</c:v>
                </c:pt>
                <c:pt idx="12">
                  <c:v>2.2000000000000002</c:v>
                </c:pt>
                <c:pt idx="13">
                  <c:v>2.2999999999999998</c:v>
                </c:pt>
                <c:pt idx="14">
                  <c:v>2.4</c:v>
                </c:pt>
                <c:pt idx="15">
                  <c:v>2.5</c:v>
                </c:pt>
                <c:pt idx="16">
                  <c:v>2.6</c:v>
                </c:pt>
                <c:pt idx="17">
                  <c:v>2.7</c:v>
                </c:pt>
                <c:pt idx="18">
                  <c:v>2.8</c:v>
                </c:pt>
                <c:pt idx="19">
                  <c:v>2.9</c:v>
                </c:pt>
                <c:pt idx="20">
                  <c:v>3</c:v>
                </c:pt>
                <c:pt idx="21">
                  <c:v>3.1</c:v>
                </c:pt>
                <c:pt idx="22">
                  <c:v>3.2</c:v>
                </c:pt>
                <c:pt idx="23">
                  <c:v>3.3</c:v>
                </c:pt>
                <c:pt idx="24">
                  <c:v>3.4</c:v>
                </c:pt>
                <c:pt idx="25">
                  <c:v>3.5</c:v>
                </c:pt>
                <c:pt idx="26">
                  <c:v>3.6</c:v>
                </c:pt>
                <c:pt idx="27">
                  <c:v>3.7</c:v>
                </c:pt>
                <c:pt idx="28">
                  <c:v>3.8</c:v>
                </c:pt>
                <c:pt idx="29">
                  <c:v>3.9</c:v>
                </c:pt>
                <c:pt idx="30">
                  <c:v>4</c:v>
                </c:pt>
                <c:pt idx="31">
                  <c:v>4.0999999999999996</c:v>
                </c:pt>
                <c:pt idx="32">
                  <c:v>4.2</c:v>
                </c:pt>
                <c:pt idx="33">
                  <c:v>4.3</c:v>
                </c:pt>
                <c:pt idx="34">
                  <c:v>4.4000000000000004</c:v>
                </c:pt>
                <c:pt idx="35">
                  <c:v>4.5</c:v>
                </c:pt>
                <c:pt idx="36">
                  <c:v>4.5999999999999996</c:v>
                </c:pt>
                <c:pt idx="37">
                  <c:v>4.7</c:v>
                </c:pt>
                <c:pt idx="38">
                  <c:v>4.8</c:v>
                </c:pt>
                <c:pt idx="39">
                  <c:v>4.9000000000000004</c:v>
                </c:pt>
                <c:pt idx="40">
                  <c:v>5</c:v>
                </c:pt>
                <c:pt idx="41">
                  <c:v>5.0999999999999996</c:v>
                </c:pt>
                <c:pt idx="42">
                  <c:v>5.2</c:v>
                </c:pt>
                <c:pt idx="43">
                  <c:v>5.3</c:v>
                </c:pt>
                <c:pt idx="44">
                  <c:v>5.4</c:v>
                </c:pt>
                <c:pt idx="45">
                  <c:v>5.5</c:v>
                </c:pt>
                <c:pt idx="46">
                  <c:v>5.6</c:v>
                </c:pt>
                <c:pt idx="47">
                  <c:v>5.7</c:v>
                </c:pt>
                <c:pt idx="48">
                  <c:v>5.8</c:v>
                </c:pt>
                <c:pt idx="49">
                  <c:v>5.9</c:v>
                </c:pt>
                <c:pt idx="50">
                  <c:v>6</c:v>
                </c:pt>
                <c:pt idx="51">
                  <c:v>6.1</c:v>
                </c:pt>
                <c:pt idx="52">
                  <c:v>6.2</c:v>
                </c:pt>
                <c:pt idx="53">
                  <c:v>6.3</c:v>
                </c:pt>
                <c:pt idx="54">
                  <c:v>6.4</c:v>
                </c:pt>
                <c:pt idx="55">
                  <c:v>6.5</c:v>
                </c:pt>
                <c:pt idx="56">
                  <c:v>6.6</c:v>
                </c:pt>
                <c:pt idx="57">
                  <c:v>6.7</c:v>
                </c:pt>
                <c:pt idx="58">
                  <c:v>6.8</c:v>
                </c:pt>
                <c:pt idx="59">
                  <c:v>6.9</c:v>
                </c:pt>
                <c:pt idx="60">
                  <c:v>7</c:v>
                </c:pt>
              </c:numCache>
            </c:numRef>
          </c:xVal>
          <c:yVal>
            <c:numRef>
              <c:f>'He, HeHe, Circumcoronene'!$K$5:$K$65</c:f>
              <c:numCache>
                <c:formatCode>General</c:formatCode>
                <c:ptCount val="61"/>
                <c:pt idx="0">
                  <c:v>47676.605210088899</c:v>
                </c:pt>
                <c:pt idx="1">
                  <c:v>31905.911090391717</c:v>
                </c:pt>
                <c:pt idx="2">
                  <c:v>21248.107058017704</c:v>
                </c:pt>
                <c:pt idx="3">
                  <c:v>14078.50956201183</c:v>
                </c:pt>
                <c:pt idx="4">
                  <c:v>9274.7471825404537</c:v>
                </c:pt>
                <c:pt idx="5">
                  <c:v>6072.4031564648931</c:v>
                </c:pt>
                <c:pt idx="6">
                  <c:v>3952.4095440570318</c:v>
                </c:pt>
                <c:pt idx="7">
                  <c:v>2559.6682934458513</c:v>
                </c:pt>
                <c:pt idx="8">
                  <c:v>1650.4120744801314</c:v>
                </c:pt>
                <c:pt idx="9">
                  <c:v>1059.0836645510233</c:v>
                </c:pt>
                <c:pt idx="10">
                  <c:v>675.47651599160918</c:v>
                </c:pt>
                <c:pt idx="11">
                  <c:v>427.43437709187191</c:v>
                </c:pt>
                <c:pt idx="12">
                  <c:v>267.92082443963108</c:v>
                </c:pt>
                <c:pt idx="13">
                  <c:v>166.09682499895462</c:v>
                </c:pt>
                <c:pt idx="14">
                  <c:v>101.61408905960904</c:v>
                </c:pt>
                <c:pt idx="15">
                  <c:v>61.061491156993043</c:v>
                </c:pt>
                <c:pt idx="16">
                  <c:v>35.686540312415502</c:v>
                </c:pt>
                <c:pt idx="17">
                  <c:v>19.860963181594212</c:v>
                </c:pt>
                <c:pt idx="18">
                  <c:v>10.020146586681504</c:v>
                </c:pt>
                <c:pt idx="19">
                  <c:v>3.9347230678774667</c:v>
                </c:pt>
                <c:pt idx="20">
                  <c:v>0.22187824099581022</c:v>
                </c:pt>
                <c:pt idx="21">
                  <c:v>-1.974240432697373</c:v>
                </c:pt>
                <c:pt idx="22">
                  <c:v>-3.1869416170030469</c:v>
                </c:pt>
                <c:pt idx="23">
                  <c:v>-3.7549655877876904</c:v>
                </c:pt>
                <c:pt idx="24">
                  <c:v>-3.9004715168443123</c:v>
                </c:pt>
                <c:pt idx="25">
                  <c:v>-3.7749695434102866</c:v>
                </c:pt>
                <c:pt idx="26">
                  <c:v>-3.485334434377938</c:v>
                </c:pt>
                <c:pt idx="27">
                  <c:v>-3.1081389090550902</c:v>
                </c:pt>
                <c:pt idx="28">
                  <c:v>-2.6977040346722574</c:v>
                </c:pt>
                <c:pt idx="29">
                  <c:v>-2.2911007052796348</c:v>
                </c:pt>
                <c:pt idx="30">
                  <c:v>-1.9118428660583413</c:v>
                </c:pt>
                <c:pt idx="31">
                  <c:v>-1.5730124082357022</c:v>
                </c:pt>
                <c:pt idx="32">
                  <c:v>-1.2800367831474573</c:v>
                </c:pt>
                <c:pt idx="33">
                  <c:v>-1.0330989737870817</c:v>
                </c:pt>
                <c:pt idx="34">
                  <c:v>-0.82911837271848898</c:v>
                </c:pt>
                <c:pt idx="35">
                  <c:v>-0.66326868847292009</c:v>
                </c:pt>
                <c:pt idx="36">
                  <c:v>-0.53005769834062522</c:v>
                </c:pt>
                <c:pt idx="37">
                  <c:v>-0.4240294794822807</c:v>
                </c:pt>
                <c:pt idx="38">
                  <c:v>-0.34017166399297982</c:v>
                </c:pt>
                <c:pt idx="39">
                  <c:v>-0.27411041662574992</c:v>
                </c:pt>
                <c:pt idx="40">
                  <c:v>-0.22216469535722269</c:v>
                </c:pt>
                <c:pt idx="41">
                  <c:v>-0.18130505959395535</c:v>
                </c:pt>
                <c:pt idx="42">
                  <c:v>-0.14913725535745442</c:v>
                </c:pt>
                <c:pt idx="43">
                  <c:v>-0.12372201033342635</c:v>
                </c:pt>
                <c:pt idx="44">
                  <c:v>-0.10355407337259991</c:v>
                </c:pt>
                <c:pt idx="45">
                  <c:v>-8.7462122247723428E-2</c:v>
                </c:pt>
                <c:pt idx="46">
                  <c:v>-7.4539035313823165E-2</c:v>
                </c:pt>
                <c:pt idx="47">
                  <c:v>-6.4084443861120874E-2</c:v>
                </c:pt>
                <c:pt idx="48">
                  <c:v>-5.5558455793866701E-2</c:v>
                </c:pt>
                <c:pt idx="49">
                  <c:v>-4.8545010361927932E-2</c:v>
                </c:pt>
                <c:pt idx="50">
                  <c:v>-4.2723436094533086E-2</c:v>
                </c:pt>
                <c:pt idx="51">
                  <c:v>-3.7846293183076439E-2</c:v>
                </c:pt>
                <c:pt idx="52">
                  <c:v>-3.3722422906767163E-2</c:v>
                </c:pt>
                <c:pt idx="53">
                  <c:v>-3.0203973620799546E-2</c:v>
                </c:pt>
                <c:pt idx="54">
                  <c:v>-2.7175511468078496E-2</c:v>
                </c:pt>
                <c:pt idx="55">
                  <c:v>-2.4547706492830699E-2</c:v>
                </c:pt>
                <c:pt idx="56">
                  <c:v>-2.225042103627331E-2</c:v>
                </c:pt>
                <c:pt idx="57">
                  <c:v>-2.022854225199204E-2</c:v>
                </c:pt>
                <c:pt idx="58">
                  <c:v>-1.8438352062827477E-2</c:v>
                </c:pt>
                <c:pt idx="59">
                  <c:v>-1.6844971159711408E-2</c:v>
                </c:pt>
                <c:pt idx="60">
                  <c:v>-1.5420243158650209E-2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FC6-5640-BBA7-EFB83CD3102C}"/>
            </c:ext>
          </c:extLst>
        </c:ser>
        <c:ser>
          <c:idx val="0"/>
          <c:order val="1"/>
          <c:tx>
            <c:strRef>
              <c:f>'He, HeHe, Circumcoronene'!$H$4</c:f>
              <c:strCache>
                <c:ptCount val="1"/>
                <c:pt idx="0">
                  <c:v>MP2/6-31++G(d,3p)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'He, HeHe, Circumcoronene'!$G$5:$G$95</c:f>
              <c:numCache>
                <c:formatCode>General</c:formatCode>
                <c:ptCount val="91"/>
                <c:pt idx="0">
                  <c:v>2</c:v>
                </c:pt>
                <c:pt idx="1">
                  <c:v>2.1</c:v>
                </c:pt>
                <c:pt idx="2">
                  <c:v>2.2000000000000002</c:v>
                </c:pt>
                <c:pt idx="3">
                  <c:v>2.2999999999999998</c:v>
                </c:pt>
                <c:pt idx="4">
                  <c:v>2.4</c:v>
                </c:pt>
                <c:pt idx="5">
                  <c:v>2.5</c:v>
                </c:pt>
                <c:pt idx="6">
                  <c:v>2.6</c:v>
                </c:pt>
                <c:pt idx="7">
                  <c:v>2.7</c:v>
                </c:pt>
                <c:pt idx="8">
                  <c:v>2.8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2.94</c:v>
                </c:pt>
                <c:pt idx="14">
                  <c:v>2.95</c:v>
                </c:pt>
                <c:pt idx="15">
                  <c:v>2.96</c:v>
                </c:pt>
                <c:pt idx="16">
                  <c:v>2.97</c:v>
                </c:pt>
                <c:pt idx="17">
                  <c:v>2.98</c:v>
                </c:pt>
                <c:pt idx="18">
                  <c:v>2.99</c:v>
                </c:pt>
                <c:pt idx="19">
                  <c:v>3</c:v>
                </c:pt>
                <c:pt idx="20">
                  <c:v>3.01</c:v>
                </c:pt>
                <c:pt idx="21">
                  <c:v>3.02</c:v>
                </c:pt>
                <c:pt idx="22">
                  <c:v>3.03</c:v>
                </c:pt>
                <c:pt idx="23">
                  <c:v>3.04</c:v>
                </c:pt>
                <c:pt idx="24">
                  <c:v>3.05</c:v>
                </c:pt>
                <c:pt idx="25">
                  <c:v>3.06</c:v>
                </c:pt>
                <c:pt idx="26">
                  <c:v>3.07</c:v>
                </c:pt>
                <c:pt idx="27">
                  <c:v>3.08</c:v>
                </c:pt>
                <c:pt idx="28">
                  <c:v>3.09</c:v>
                </c:pt>
                <c:pt idx="29">
                  <c:v>3.1</c:v>
                </c:pt>
                <c:pt idx="30">
                  <c:v>3.11</c:v>
                </c:pt>
                <c:pt idx="31">
                  <c:v>3.12</c:v>
                </c:pt>
                <c:pt idx="32">
                  <c:v>3.13</c:v>
                </c:pt>
                <c:pt idx="33">
                  <c:v>3.14</c:v>
                </c:pt>
                <c:pt idx="34">
                  <c:v>3.15</c:v>
                </c:pt>
                <c:pt idx="35">
                  <c:v>3.16</c:v>
                </c:pt>
                <c:pt idx="36">
                  <c:v>3.17</c:v>
                </c:pt>
                <c:pt idx="37">
                  <c:v>3.18</c:v>
                </c:pt>
                <c:pt idx="38">
                  <c:v>3.19</c:v>
                </c:pt>
                <c:pt idx="39">
                  <c:v>3.2</c:v>
                </c:pt>
                <c:pt idx="40">
                  <c:v>3.3</c:v>
                </c:pt>
                <c:pt idx="41">
                  <c:v>3.4</c:v>
                </c:pt>
                <c:pt idx="42">
                  <c:v>3.5</c:v>
                </c:pt>
                <c:pt idx="43">
                  <c:v>3.6</c:v>
                </c:pt>
                <c:pt idx="44">
                  <c:v>3.7</c:v>
                </c:pt>
                <c:pt idx="45">
                  <c:v>3.8</c:v>
                </c:pt>
                <c:pt idx="46">
                  <c:v>3.9</c:v>
                </c:pt>
                <c:pt idx="47">
                  <c:v>4</c:v>
                </c:pt>
                <c:pt idx="48">
                  <c:v>4.0999999999999996</c:v>
                </c:pt>
                <c:pt idx="49">
                  <c:v>4.2</c:v>
                </c:pt>
                <c:pt idx="50">
                  <c:v>4.3</c:v>
                </c:pt>
                <c:pt idx="51">
                  <c:v>4.4000000000000004</c:v>
                </c:pt>
                <c:pt idx="52">
                  <c:v>4.5</c:v>
                </c:pt>
                <c:pt idx="53">
                  <c:v>4.5999999999999996</c:v>
                </c:pt>
                <c:pt idx="54">
                  <c:v>4.7</c:v>
                </c:pt>
                <c:pt idx="55">
                  <c:v>4.8</c:v>
                </c:pt>
                <c:pt idx="56">
                  <c:v>4.9000000000000004</c:v>
                </c:pt>
                <c:pt idx="57">
                  <c:v>5</c:v>
                </c:pt>
                <c:pt idx="58">
                  <c:v>5.0999999999999996</c:v>
                </c:pt>
                <c:pt idx="59">
                  <c:v>5.2</c:v>
                </c:pt>
                <c:pt idx="60">
                  <c:v>5.3</c:v>
                </c:pt>
                <c:pt idx="61">
                  <c:v>5.4</c:v>
                </c:pt>
                <c:pt idx="62">
                  <c:v>5.5</c:v>
                </c:pt>
                <c:pt idx="63">
                  <c:v>5.6</c:v>
                </c:pt>
                <c:pt idx="64">
                  <c:v>5.7</c:v>
                </c:pt>
                <c:pt idx="65">
                  <c:v>5.8</c:v>
                </c:pt>
                <c:pt idx="66">
                  <c:v>5.9</c:v>
                </c:pt>
                <c:pt idx="67">
                  <c:v>6</c:v>
                </c:pt>
                <c:pt idx="68">
                  <c:v>6.1</c:v>
                </c:pt>
                <c:pt idx="69">
                  <c:v>6.2</c:v>
                </c:pt>
                <c:pt idx="70">
                  <c:v>6.3</c:v>
                </c:pt>
                <c:pt idx="71">
                  <c:v>6.4</c:v>
                </c:pt>
                <c:pt idx="72">
                  <c:v>6.5</c:v>
                </c:pt>
                <c:pt idx="73">
                  <c:v>6.6</c:v>
                </c:pt>
                <c:pt idx="74">
                  <c:v>6.7</c:v>
                </c:pt>
                <c:pt idx="75">
                  <c:v>6.8</c:v>
                </c:pt>
                <c:pt idx="76">
                  <c:v>6.9</c:v>
                </c:pt>
                <c:pt idx="77">
                  <c:v>7</c:v>
                </c:pt>
                <c:pt idx="78">
                  <c:v>8</c:v>
                </c:pt>
                <c:pt idx="79">
                  <c:v>9</c:v>
                </c:pt>
                <c:pt idx="80">
                  <c:v>10</c:v>
                </c:pt>
                <c:pt idx="81">
                  <c:v>11</c:v>
                </c:pt>
                <c:pt idx="82">
                  <c:v>12</c:v>
                </c:pt>
                <c:pt idx="83">
                  <c:v>13</c:v>
                </c:pt>
                <c:pt idx="84">
                  <c:v>14</c:v>
                </c:pt>
                <c:pt idx="85">
                  <c:v>15</c:v>
                </c:pt>
                <c:pt idx="86">
                  <c:v>16</c:v>
                </c:pt>
                <c:pt idx="87">
                  <c:v>17</c:v>
                </c:pt>
                <c:pt idx="88">
                  <c:v>18</c:v>
                </c:pt>
                <c:pt idx="89">
                  <c:v>19</c:v>
                </c:pt>
                <c:pt idx="90">
                  <c:v>20</c:v>
                </c:pt>
              </c:numCache>
            </c:numRef>
          </c:xVal>
          <c:yVal>
            <c:numRef>
              <c:f>'He, HeHe, Circumcoronene'!$H$5:$H$95</c:f>
              <c:numCache>
                <c:formatCode>0.00</c:formatCode>
                <c:ptCount val="91"/>
                <c:pt idx="0">
                  <c:v>560.08523797310238</c:v>
                </c:pt>
                <c:pt idx="1">
                  <c:v>343.93868687902363</c:v>
                </c:pt>
                <c:pt idx="2">
                  <c:v>206.8987880870614</c:v>
                </c:pt>
                <c:pt idx="3">
                  <c:v>120.63506888439358</c:v>
                </c:pt>
                <c:pt idx="4">
                  <c:v>66.634194169472252</c:v>
                </c:pt>
                <c:pt idx="5">
                  <c:v>32.996565614971239</c:v>
                </c:pt>
                <c:pt idx="6">
                  <c:v>12.250705132109163</c:v>
                </c:pt>
                <c:pt idx="7">
                  <c:v>-0.22225981974896628</c:v>
                </c:pt>
                <c:pt idx="8">
                  <c:v>-7.3007584353369328</c:v>
                </c:pt>
                <c:pt idx="9">
                  <c:v>-10.845781997079154</c:v>
                </c:pt>
                <c:pt idx="10">
                  <c:v>-11.05836580942904</c:v>
                </c:pt>
                <c:pt idx="11">
                  <c:v>-11.249577539993952</c:v>
                </c:pt>
                <c:pt idx="12">
                  <c:v>-11.420405214144843</c:v>
                </c:pt>
                <c:pt idx="13">
                  <c:v>-11.571802417275178</c:v>
                </c:pt>
                <c:pt idx="14">
                  <c:v>-11.704690313810127</c:v>
                </c:pt>
                <c:pt idx="15">
                  <c:v>-11.819959378774017</c:v>
                </c:pt>
                <c:pt idx="16">
                  <c:v>-11.918469453895284</c:v>
                </c:pt>
                <c:pt idx="17">
                  <c:v>-12.001051335453035</c:v>
                </c:pt>
                <c:pt idx="18">
                  <c:v>-12.068507639164151</c:v>
                </c:pt>
                <c:pt idx="19">
                  <c:v>-12.121613260807367</c:v>
                </c:pt>
                <c:pt idx="20">
                  <c:v>-12.161116416598396</c:v>
                </c:pt>
                <c:pt idx="21">
                  <c:v>-12.187739390743401</c:v>
                </c:pt>
                <c:pt idx="22">
                  <c:v>-12.202179027574067</c:v>
                </c:pt>
                <c:pt idx="23">
                  <c:v>-12.205107596178498</c:v>
                </c:pt>
                <c:pt idx="24">
                  <c:v>-12.197173338641258</c:v>
                </c:pt>
                <c:pt idx="25">
                  <c:v>-12.179000988821874</c:v>
                </c:pt>
                <c:pt idx="26">
                  <c:v>-12.151192436391389</c:v>
                </c:pt>
                <c:pt idx="27">
                  <c:v>-12.114327274047614</c:v>
                </c:pt>
                <c:pt idx="28">
                  <c:v>-12.068963289137875</c:v>
                </c:pt>
                <c:pt idx="29">
                  <c:v>-12.015636981156588</c:v>
                </c:pt>
                <c:pt idx="30">
                  <c:v>-11.954864082573291</c:v>
                </c:pt>
                <c:pt idx="31">
                  <c:v>-11.88714007709881</c:v>
                </c:pt>
                <c:pt idx="32">
                  <c:v>-11.812940632384976</c:v>
                </c:pt>
                <c:pt idx="33">
                  <c:v>-11.732722032980538</c:v>
                </c:pt>
                <c:pt idx="34">
                  <c:v>-11.646921757264135</c:v>
                </c:pt>
                <c:pt idx="35">
                  <c:v>-11.555958852245753</c:v>
                </c:pt>
                <c:pt idx="36">
                  <c:v>-11.460234509731157</c:v>
                </c:pt>
                <c:pt idx="37">
                  <c:v>-11.360132298939599</c:v>
                </c:pt>
                <c:pt idx="38">
                  <c:v>-11.256018856671425</c:v>
                </c:pt>
                <c:pt idx="39">
                  <c:v>-11.148244177055471</c:v>
                </c:pt>
                <c:pt idx="40">
                  <c:v>-9.9351508724893751</c:v>
                </c:pt>
                <c:pt idx="41">
                  <c:v>-8.6344532105279779</c:v>
                </c:pt>
                <c:pt idx="42">
                  <c:v>-7.3892306828292362</c:v>
                </c:pt>
                <c:pt idx="43">
                  <c:v>-6.2656739146448608</c:v>
                </c:pt>
                <c:pt idx="44">
                  <c:v>-5.2840587687562675</c:v>
                </c:pt>
                <c:pt idx="45">
                  <c:v>-4.4409701050790984</c:v>
                </c:pt>
                <c:pt idx="46">
                  <c:v>-3.7231950261097539</c:v>
                </c:pt>
                <c:pt idx="47">
                  <c:v>-3.1152703621381952</c:v>
                </c:pt>
                <c:pt idx="48">
                  <c:v>-2.6024921782699355</c:v>
                </c:pt>
                <c:pt idx="49">
                  <c:v>-2.1719106633010195</c:v>
                </c:pt>
                <c:pt idx="50">
                  <c:v>-1.8121901786412677</c:v>
                </c:pt>
                <c:pt idx="51">
                  <c:v>-1.513270340683516</c:v>
                </c:pt>
                <c:pt idx="52">
                  <c:v>-1.2661085288579483</c:v>
                </c:pt>
                <c:pt idx="53">
                  <c:v>-1.0625644811059887</c:v>
                </c:pt>
                <c:pt idx="54">
                  <c:v>-0.89538065125985911</c:v>
                </c:pt>
                <c:pt idx="55">
                  <c:v>-0.75819533221804047</c:v>
                </c:pt>
                <c:pt idx="56">
                  <c:v>-0.64551738925316915</c:v>
                </c:pt>
                <c:pt idx="57">
                  <c:v>-0.55280209057459295</c:v>
                </c:pt>
                <c:pt idx="58">
                  <c:v>-0.47620512560525707</c:v>
                </c:pt>
                <c:pt idx="59">
                  <c:v>-0.41262122669844031</c:v>
                </c:pt>
                <c:pt idx="60">
                  <c:v>-0.35954678531022133</c:v>
                </c:pt>
                <c:pt idx="61">
                  <c:v>-0.31497840658678194</c:v>
                </c:pt>
                <c:pt idx="62">
                  <c:v>-0.27731965706590117</c:v>
                </c:pt>
                <c:pt idx="63">
                  <c:v>-0.24530038757006789</c:v>
                </c:pt>
                <c:pt idx="64">
                  <c:v>-0.21790906475949726</c:v>
                </c:pt>
                <c:pt idx="65">
                  <c:v>-0.19433805421536529</c:v>
                </c:pt>
                <c:pt idx="66">
                  <c:v>-0.17393997950875129</c:v>
                </c:pt>
                <c:pt idx="67">
                  <c:v>-0.1561935701772599</c:v>
                </c:pt>
                <c:pt idx="68">
                  <c:v>-0.14067689531463259</c:v>
                </c:pt>
                <c:pt idx="69">
                  <c:v>-0.12704691191198259</c:v>
                </c:pt>
                <c:pt idx="70">
                  <c:v>-0.11502210178865173</c:v>
                </c:pt>
                <c:pt idx="71">
                  <c:v>-0.10437153907118318</c:v>
                </c:pt>
                <c:pt idx="72">
                  <c:v>-9.4904910687671637E-2</c:v>
                </c:pt>
                <c:pt idx="73">
                  <c:v>-8.646017046344627E-2</c:v>
                </c:pt>
                <c:pt idx="74">
                  <c:v>-7.8906625917383802E-2</c:v>
                </c:pt>
                <c:pt idx="75">
                  <c:v>-7.2131121844616217E-2</c:v>
                </c:pt>
                <c:pt idx="76">
                  <c:v>-6.6038414861821798E-2</c:v>
                </c:pt>
                <c:pt idx="77">
                  <c:v>-6.0547337776517343E-2</c:v>
                </c:pt>
                <c:pt idx="78">
                  <c:v>-2.7109544856366023E-2</c:v>
                </c:pt>
                <c:pt idx="79">
                  <c:v>-1.3391529220084379E-2</c:v>
                </c:pt>
                <c:pt idx="80">
                  <c:v>-7.1157777009469569E-3</c:v>
                </c:pt>
                <c:pt idx="81">
                  <c:v>-4.0164520538673544E-3</c:v>
                </c:pt>
                <c:pt idx="82">
                  <c:v>-2.3828673878854545E-3</c:v>
                </c:pt>
                <c:pt idx="83">
                  <c:v>-1.4740767914080877E-3</c:v>
                </c:pt>
                <c:pt idx="84">
                  <c:v>-9.4496086048536656E-4</c:v>
                </c:pt>
                <c:pt idx="85">
                  <c:v>-6.2464726835315793E-4</c:v>
                </c:pt>
                <c:pt idx="86">
                  <c:v>-4.2409440487780611E-4</c:v>
                </c:pt>
                <c:pt idx="87">
                  <c:v>-2.9475766498510581E-4</c:v>
                </c:pt>
                <c:pt idx="88">
                  <c:v>-2.0917714026829517E-4</c:v>
                </c:pt>
                <c:pt idx="89">
                  <c:v>-1.5122945013562372E-4</c:v>
                </c:pt>
                <c:pt idx="90">
                  <c:v>-1.1116488861308228E-4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8FC6-5640-BBA7-EFB83CD310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60000144"/>
        <c:axId val="1431246640"/>
      </c:scatterChart>
      <c:valAx>
        <c:axId val="1460000144"/>
        <c:scaling>
          <c:orientation val="minMax"/>
          <c:max val="5"/>
          <c:min val="2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en-US"/>
          </a:p>
        </c:txPr>
        <c:crossAx val="1431246640"/>
        <c:crosses val="autoZero"/>
        <c:crossBetween val="midCat"/>
      </c:valAx>
      <c:valAx>
        <c:axId val="1431246640"/>
        <c:scaling>
          <c:orientation val="minMax"/>
          <c:max val="0"/>
          <c:min val="-14"/>
        </c:scaling>
        <c:delete val="0"/>
        <c:axPos val="l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en-US"/>
          </a:p>
        </c:txPr>
        <c:crossAx val="1460000144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b"/>
      <c:layout>
        <c:manualLayout>
          <c:xMode val="edge"/>
          <c:yMode val="edge"/>
          <c:x val="0.50174032227718246"/>
          <c:y val="0.63736675750591731"/>
          <c:w val="0.4392671628973806"/>
          <c:h val="0.25196283541942111"/>
        </c:manualLayout>
      </c:layout>
      <c:overlay val="0"/>
      <c:spPr>
        <a:noFill/>
        <a:ln>
          <a:noFill/>
        </a:ln>
        <a:effectLst/>
      </c:spPr>
      <c:txPr>
        <a:bodyPr rot="0" vert="horz"/>
        <a:lstStyle/>
        <a:p>
          <a:pPr>
            <a:defRPr/>
          </a:pPr>
          <a:endParaRPr lang="en-US"/>
        </a:p>
      </c:txPr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 A--&gt;M (const Z0)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'Z-A-W  A-M'!$AH$15</c:f>
              <c:strCache>
                <c:ptCount val="1"/>
                <c:pt idx="0">
                  <c:v>E (const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A-M'!$AE$16:$AE$26</c:f>
              <c:numCache>
                <c:formatCode>0.0000</c:formatCode>
                <c:ptCount val="11"/>
                <c:pt idx="0" formatCode="General">
                  <c:v>0</c:v>
                </c:pt>
                <c:pt idx="1">
                  <c:v>3.5499999999999997E-2</c:v>
                </c:pt>
                <c:pt idx="2">
                  <c:v>7.0999999999999994E-2</c:v>
                </c:pt>
                <c:pt idx="3">
                  <c:v>0.1065</c:v>
                </c:pt>
                <c:pt idx="4">
                  <c:v>0.17749999999999999</c:v>
                </c:pt>
                <c:pt idx="5">
                  <c:v>0.35499999999999998</c:v>
                </c:pt>
                <c:pt idx="6">
                  <c:v>0.53249999999999997</c:v>
                </c:pt>
                <c:pt idx="7">
                  <c:v>0.60349999999999993</c:v>
                </c:pt>
                <c:pt idx="8">
                  <c:v>0.63900000000000001</c:v>
                </c:pt>
                <c:pt idx="9">
                  <c:v>0.67449999999999999</c:v>
                </c:pt>
                <c:pt idx="10" formatCode="General">
                  <c:v>0.71</c:v>
                </c:pt>
              </c:numCache>
            </c:numRef>
          </c:xVal>
          <c:yVal>
            <c:numRef>
              <c:f>'Z-A-W  A-M'!$AH$16:$AH$26</c:f>
              <c:numCache>
                <c:formatCode>0.00</c:formatCode>
                <c:ptCount val="11"/>
                <c:pt idx="0">
                  <c:v>-316.6563910886693</c:v>
                </c:pt>
                <c:pt idx="1">
                  <c:v>-316.62655336358978</c:v>
                </c:pt>
                <c:pt idx="2">
                  <c:v>-316.54855396858693</c:v>
                </c:pt>
                <c:pt idx="3">
                  <c:v>-316.45338488058314</c:v>
                </c:pt>
                <c:pt idx="4">
                  <c:v>-315.90158898692982</c:v>
                </c:pt>
                <c:pt idx="5">
                  <c:v>-313.8501731157491</c:v>
                </c:pt>
                <c:pt idx="6">
                  <c:v>-311.58308313562839</c:v>
                </c:pt>
                <c:pt idx="7">
                  <c:v>-310.86521748653735</c:v>
                </c:pt>
                <c:pt idx="8">
                  <c:v>-310.62028264721459</c:v>
                </c:pt>
                <c:pt idx="9">
                  <c:v>-310.45147147803755</c:v>
                </c:pt>
                <c:pt idx="10">
                  <c:v>-310.46930490521555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589-B748-A7E1-8455313B16D9}"/>
            </c:ext>
          </c:extLst>
        </c:ser>
        <c:ser>
          <c:idx val="1"/>
          <c:order val="1"/>
          <c:tx>
            <c:strRef>
              <c:f>'Z-A-W  A-M'!$AI$15</c:f>
              <c:strCache>
                <c:ptCount val="1"/>
                <c:pt idx="0">
                  <c:v>E Quad radial shift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'Z-A-W  A-M'!$AE$16:$AE$26</c:f>
              <c:numCache>
                <c:formatCode>0.0000</c:formatCode>
                <c:ptCount val="11"/>
                <c:pt idx="0" formatCode="General">
                  <c:v>0</c:v>
                </c:pt>
                <c:pt idx="1">
                  <c:v>3.5499999999999997E-2</c:v>
                </c:pt>
                <c:pt idx="2">
                  <c:v>7.0999999999999994E-2</c:v>
                </c:pt>
                <c:pt idx="3">
                  <c:v>0.1065</c:v>
                </c:pt>
                <c:pt idx="4">
                  <c:v>0.17749999999999999</c:v>
                </c:pt>
                <c:pt idx="5">
                  <c:v>0.35499999999999998</c:v>
                </c:pt>
                <c:pt idx="6">
                  <c:v>0.53249999999999997</c:v>
                </c:pt>
                <c:pt idx="7">
                  <c:v>0.60349999999999993</c:v>
                </c:pt>
                <c:pt idx="8">
                  <c:v>0.63900000000000001</c:v>
                </c:pt>
                <c:pt idx="9">
                  <c:v>0.67449999999999999</c:v>
                </c:pt>
                <c:pt idx="10" formatCode="General">
                  <c:v>0.71</c:v>
                </c:pt>
              </c:numCache>
            </c:numRef>
          </c:xVal>
          <c:yVal>
            <c:numRef>
              <c:f>'Z-A-W  A-M'!$AI$16:$AI$26</c:f>
              <c:numCache>
                <c:formatCode>0.00</c:formatCode>
                <c:ptCount val="11"/>
                <c:pt idx="0">
                  <c:v>-319.75641629699373</c:v>
                </c:pt>
                <c:pt idx="1">
                  <c:v>-319.72916190975718</c:v>
                </c:pt>
                <c:pt idx="2">
                  <c:v>-319.65891252828328</c:v>
                </c:pt>
                <c:pt idx="3">
                  <c:v>-319.57666012949443</c:v>
                </c:pt>
                <c:pt idx="4">
                  <c:v>-319.06619764132893</c:v>
                </c:pt>
                <c:pt idx="5">
                  <c:v>-317.20853210837208</c:v>
                </c:pt>
                <c:pt idx="6">
                  <c:v>-315.26435935862463</c:v>
                </c:pt>
                <c:pt idx="7">
                  <c:v>-314.71182733148464</c:v>
                </c:pt>
                <c:pt idx="8">
                  <c:v>-314.55730931666642</c:v>
                </c:pt>
                <c:pt idx="9">
                  <c:v>-314.48408164767983</c:v>
                </c:pt>
                <c:pt idx="10">
                  <c:v>-314.60266525073428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3589-B748-A7E1-8455313B16D9}"/>
            </c:ext>
          </c:extLst>
        </c:ser>
        <c:ser>
          <c:idx val="3"/>
          <c:order val="2"/>
          <c:tx>
            <c:v>Steele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'Z-A-W  A-M'!$AE$16:$AE$26</c:f>
              <c:numCache>
                <c:formatCode>0.0000</c:formatCode>
                <c:ptCount val="11"/>
                <c:pt idx="0" formatCode="General">
                  <c:v>0</c:v>
                </c:pt>
                <c:pt idx="1">
                  <c:v>3.5499999999999997E-2</c:v>
                </c:pt>
                <c:pt idx="2">
                  <c:v>7.0999999999999994E-2</c:v>
                </c:pt>
                <c:pt idx="3">
                  <c:v>0.1065</c:v>
                </c:pt>
                <c:pt idx="4">
                  <c:v>0.17749999999999999</c:v>
                </c:pt>
                <c:pt idx="5">
                  <c:v>0.35499999999999998</c:v>
                </c:pt>
                <c:pt idx="6">
                  <c:v>0.53249999999999997</c:v>
                </c:pt>
                <c:pt idx="7">
                  <c:v>0.60349999999999993</c:v>
                </c:pt>
                <c:pt idx="8">
                  <c:v>0.63900000000000001</c:v>
                </c:pt>
                <c:pt idx="9">
                  <c:v>0.67449999999999999</c:v>
                </c:pt>
                <c:pt idx="10" formatCode="General">
                  <c:v>0.71</c:v>
                </c:pt>
              </c:numCache>
            </c:numRef>
          </c:xVal>
          <c:yVal>
            <c:numRef>
              <c:f>'Z-A-W  A-M'!$AK$16:$AK$26</c:f>
              <c:numCache>
                <c:formatCode>0.00</c:formatCode>
                <c:ptCount val="11"/>
                <c:pt idx="0">
                  <c:v>-316.6563910886693</c:v>
                </c:pt>
                <c:pt idx="1">
                  <c:v>-316.62217641190836</c:v>
                </c:pt>
                <c:pt idx="2">
                  <c:v>-316.52018871363504</c:v>
                </c:pt>
                <c:pt idx="3">
                  <c:v>-316.35238902748029</c:v>
                </c:pt>
                <c:pt idx="4">
                  <c:v>-315.83356297874809</c:v>
                </c:pt>
                <c:pt idx="5">
                  <c:v>-313.75575599405835</c:v>
                </c:pt>
                <c:pt idx="6">
                  <c:v>-311.47872155900558</c:v>
                </c:pt>
                <c:pt idx="7">
                  <c:v>-310.82448517720138</c:v>
                </c:pt>
                <c:pt idx="8">
                  <c:v>-310.59904735167061</c:v>
                </c:pt>
                <c:pt idx="9">
                  <c:v>-310.4562071748461</c:v>
                </c:pt>
                <c:pt idx="10">
                  <c:v>-310.4063910886693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43D-2940-B152-7D1A576535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719376"/>
        <c:axId val="73542224"/>
      </c:scatterChart>
      <c:valAx>
        <c:axId val="737193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542224"/>
        <c:crosses val="autoZero"/>
        <c:crossBetween val="midCat"/>
      </c:valAx>
      <c:valAx>
        <c:axId val="73542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7193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28251457919882345"/>
          <c:y val="0.78929941890466138"/>
          <c:w val="0.63283049847596629"/>
          <c:h val="6.85936435180960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8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8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'Z-A-W  A-M'!$AH$15</c:f>
              <c:strCache>
                <c:ptCount val="1"/>
                <c:pt idx="0">
                  <c:v>E (const Z0)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9.7733759414852822E-2"/>
                  <c:y val="0.1442864227584921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4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A-M'!$AE$16:$AE$19</c:f>
              <c:numCache>
                <c:formatCode>0.0000</c:formatCode>
                <c:ptCount val="4"/>
                <c:pt idx="0" formatCode="General">
                  <c:v>0</c:v>
                </c:pt>
                <c:pt idx="1">
                  <c:v>3.5499999999999997E-2</c:v>
                </c:pt>
                <c:pt idx="2">
                  <c:v>7.0999999999999994E-2</c:v>
                </c:pt>
                <c:pt idx="3">
                  <c:v>0.1065</c:v>
                </c:pt>
              </c:numCache>
            </c:numRef>
          </c:xVal>
          <c:yVal>
            <c:numRef>
              <c:f>'Z-A-W  A-M'!$AH$16:$AH$19</c:f>
              <c:numCache>
                <c:formatCode>0.00</c:formatCode>
                <c:ptCount val="4"/>
                <c:pt idx="0">
                  <c:v>-316.6563910886693</c:v>
                </c:pt>
                <c:pt idx="1">
                  <c:v>-316.62655336358978</c:v>
                </c:pt>
                <c:pt idx="2">
                  <c:v>-316.54855396858693</c:v>
                </c:pt>
                <c:pt idx="3">
                  <c:v>-316.45338488058314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8E4-DF4B-B368-065A532AA695}"/>
            </c:ext>
          </c:extLst>
        </c:ser>
        <c:ser>
          <c:idx val="1"/>
          <c:order val="1"/>
          <c:tx>
            <c:strRef>
              <c:f>'Z-A-W  A-M'!$AI$15</c:f>
              <c:strCache>
                <c:ptCount val="1"/>
                <c:pt idx="0">
                  <c:v>E Quad radial shift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2940595544713812"/>
                  <c:y val="-9.2174293930163242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4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A-M'!$AE$16:$AE$19</c:f>
              <c:numCache>
                <c:formatCode>0.0000</c:formatCode>
                <c:ptCount val="4"/>
                <c:pt idx="0" formatCode="General">
                  <c:v>0</c:v>
                </c:pt>
                <c:pt idx="1">
                  <c:v>3.5499999999999997E-2</c:v>
                </c:pt>
                <c:pt idx="2">
                  <c:v>7.0999999999999994E-2</c:v>
                </c:pt>
                <c:pt idx="3">
                  <c:v>0.1065</c:v>
                </c:pt>
              </c:numCache>
            </c:numRef>
          </c:xVal>
          <c:yVal>
            <c:numRef>
              <c:f>'Z-A-W  A-M'!$AI$16:$AI$19</c:f>
              <c:numCache>
                <c:formatCode>0.00</c:formatCode>
                <c:ptCount val="4"/>
                <c:pt idx="0">
                  <c:v>-319.75641629699373</c:v>
                </c:pt>
                <c:pt idx="1">
                  <c:v>-319.72916190975718</c:v>
                </c:pt>
                <c:pt idx="2">
                  <c:v>-319.65891252828328</c:v>
                </c:pt>
                <c:pt idx="3">
                  <c:v>-319.57666012949443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8E4-DF4B-B368-065A532AA6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364784"/>
        <c:axId val="106051520"/>
      </c:scatterChart>
      <c:valAx>
        <c:axId val="723647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051520"/>
        <c:crosses val="autoZero"/>
        <c:crossBetween val="midCat"/>
      </c:valAx>
      <c:valAx>
        <c:axId val="106051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36478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2"/>
        <c:delete val="1"/>
      </c:legendEntry>
      <c:legendEntry>
        <c:idx val="3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'Z-A-W  A-M'!$AH$15</c:f>
              <c:strCache>
                <c:ptCount val="1"/>
                <c:pt idx="0">
                  <c:v>E (const Z0)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0759762264544581"/>
                  <c:y val="0.1405272335839129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A-M'!$AE$23:$AE$26</c:f>
              <c:numCache>
                <c:formatCode>0.0000</c:formatCode>
                <c:ptCount val="4"/>
                <c:pt idx="0">
                  <c:v>0.60349999999999993</c:v>
                </c:pt>
                <c:pt idx="1">
                  <c:v>0.63900000000000001</c:v>
                </c:pt>
                <c:pt idx="2">
                  <c:v>0.67449999999999999</c:v>
                </c:pt>
                <c:pt idx="3" formatCode="General">
                  <c:v>0.71</c:v>
                </c:pt>
              </c:numCache>
            </c:numRef>
          </c:xVal>
          <c:yVal>
            <c:numRef>
              <c:f>'Z-A-W  A-M'!$AH$23:$AH$26</c:f>
              <c:numCache>
                <c:formatCode>0.00</c:formatCode>
                <c:ptCount val="4"/>
                <c:pt idx="0">
                  <c:v>-310.86521748653735</c:v>
                </c:pt>
                <c:pt idx="1">
                  <c:v>-310.62028264721459</c:v>
                </c:pt>
                <c:pt idx="2">
                  <c:v>-310.45147147803755</c:v>
                </c:pt>
                <c:pt idx="3">
                  <c:v>-310.46930490521555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190-274E-938F-D791833A457B}"/>
            </c:ext>
          </c:extLst>
        </c:ser>
        <c:ser>
          <c:idx val="1"/>
          <c:order val="1"/>
          <c:tx>
            <c:strRef>
              <c:f>'Z-A-W  A-M'!$AI$15</c:f>
              <c:strCache>
                <c:ptCount val="1"/>
                <c:pt idx="0">
                  <c:v>E Quad radial shift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1958978016250968"/>
                  <c:y val="-0.103146295192453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'Z-A-W  A-M'!$AE$23:$AE$26</c:f>
              <c:numCache>
                <c:formatCode>0.0000</c:formatCode>
                <c:ptCount val="4"/>
                <c:pt idx="0">
                  <c:v>0.60349999999999993</c:v>
                </c:pt>
                <c:pt idx="1">
                  <c:v>0.63900000000000001</c:v>
                </c:pt>
                <c:pt idx="2">
                  <c:v>0.67449999999999999</c:v>
                </c:pt>
                <c:pt idx="3" formatCode="General">
                  <c:v>0.71</c:v>
                </c:pt>
              </c:numCache>
            </c:numRef>
          </c:xVal>
          <c:yVal>
            <c:numRef>
              <c:f>'Z-A-W  A-M'!$AI$23:$AI$26</c:f>
              <c:numCache>
                <c:formatCode>0.00</c:formatCode>
                <c:ptCount val="4"/>
                <c:pt idx="0">
                  <c:v>-314.71182733148464</c:v>
                </c:pt>
                <c:pt idx="1">
                  <c:v>-314.55730931666642</c:v>
                </c:pt>
                <c:pt idx="2">
                  <c:v>-314.48408164767983</c:v>
                </c:pt>
                <c:pt idx="3">
                  <c:v>-314.60266525073428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190-274E-938F-D791833A4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941824"/>
        <c:axId val="69944416"/>
      </c:scatterChart>
      <c:valAx>
        <c:axId val="699418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944416"/>
        <c:crosses val="autoZero"/>
        <c:crossBetween val="midCat"/>
      </c:valAx>
      <c:valAx>
        <c:axId val="69944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9418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2"/>
        <c:delete val="1"/>
      </c:legendEntry>
      <c:legendEntry>
        <c:idx val="3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96299034998338"/>
          <c:y val="0.12530909792665063"/>
          <c:w val="0.80383700513045631"/>
          <c:h val="0.8256976079882759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A-M'!$G$14</c:f>
              <c:strCache>
                <c:ptCount val="1"/>
                <c:pt idx="0">
                  <c:v>E (varying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A-M'!$G$15:$G$35</c:f>
              <c:numCache>
                <c:formatCode>0.0</c:formatCode>
                <c:ptCount val="21"/>
                <c:pt idx="0">
                  <c:v>-388.29659736274084</c:v>
                </c:pt>
                <c:pt idx="1">
                  <c:v>-385.84898034727775</c:v>
                </c:pt>
                <c:pt idx="2">
                  <c:v>-379.18965595765127</c:v>
                </c:pt>
                <c:pt idx="3">
                  <c:v>-369.64086232797149</c:v>
                </c:pt>
                <c:pt idx="4">
                  <c:v>-358.5911213836348</c:v>
                </c:pt>
                <c:pt idx="5">
                  <c:v>-347.3420968115077</c:v>
                </c:pt>
                <c:pt idx="6">
                  <c:v>-337.00087202384429</c:v>
                </c:pt>
                <c:pt idx="7">
                  <c:v>-328.40071042808353</c:v>
                </c:pt>
                <c:pt idx="8">
                  <c:v>-322.06004943598413</c:v>
                </c:pt>
                <c:pt idx="9">
                  <c:v>-318.17600851874317</c:v>
                </c:pt>
                <c:pt idx="10">
                  <c:v>-316.6563910886693</c:v>
                </c:pt>
                <c:pt idx="11">
                  <c:v>-317.41171257749318</c:v>
                </c:pt>
                <c:pt idx="12">
                  <c:v>-320.54060509119677</c:v>
                </c:pt>
                <c:pt idx="13">
                  <c:v>-326.07183831759835</c:v>
                </c:pt>
                <c:pt idx="14">
                  <c:v>-333.74454897814661</c:v>
                </c:pt>
                <c:pt idx="15">
                  <c:v>-342.99369562751434</c:v>
                </c:pt>
                <c:pt idx="16">
                  <c:v>-352.96939381543837</c:v>
                </c:pt>
                <c:pt idx="17">
                  <c:v>-362.59044431910019</c:v>
                </c:pt>
                <c:pt idx="18">
                  <c:v>-370.6257669491373</c:v>
                </c:pt>
                <c:pt idx="19">
                  <c:v>-375.81132707492725</c:v>
                </c:pt>
                <c:pt idx="20">
                  <c:v>-376.9717664216227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F29-8B4C-933A-215CBB30DC2B}"/>
            </c:ext>
          </c:extLst>
        </c:ser>
        <c:ser>
          <c:idx val="1"/>
          <c:order val="1"/>
          <c:tx>
            <c:strRef>
              <c:f>'Z-A-W  A-M'!$I$14</c:f>
              <c:strCache>
                <c:ptCount val="1"/>
                <c:pt idx="0">
                  <c:v>Lin Shift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A-M'!$I$15:$I$35</c:f>
              <c:numCache>
                <c:formatCode>General</c:formatCode>
                <c:ptCount val="21"/>
                <c:pt idx="0">
                  <c:v>-388.29659736274084</c:v>
                </c:pt>
                <c:pt idx="1">
                  <c:v>-386.41522419658713</c:v>
                </c:pt>
                <c:pt idx="2">
                  <c:v>-380.32214365627004</c:v>
                </c:pt>
                <c:pt idx="3">
                  <c:v>-371.33959387589965</c:v>
                </c:pt>
                <c:pt idx="4">
                  <c:v>-360.85609678087235</c:v>
                </c:pt>
                <c:pt idx="5">
                  <c:v>-350.17331605805464</c:v>
                </c:pt>
                <c:pt idx="6">
                  <c:v>-340.39833511970068</c:v>
                </c:pt>
                <c:pt idx="7">
                  <c:v>-332.3644173732493</c:v>
                </c:pt>
                <c:pt idx="8">
                  <c:v>-326.59000023045928</c:v>
                </c:pt>
                <c:pt idx="9">
                  <c:v>-323.27220316252772</c:v>
                </c:pt>
                <c:pt idx="10">
                  <c:v>-322.31882958176323</c:v>
                </c:pt>
                <c:pt idx="11">
                  <c:v>-323.64039031538954</c:v>
                </c:pt>
                <c:pt idx="12">
                  <c:v>-327.33552207389556</c:v>
                </c:pt>
                <c:pt idx="13">
                  <c:v>-333.43299454509952</c:v>
                </c:pt>
                <c:pt idx="14">
                  <c:v>-341.67194445045021</c:v>
                </c:pt>
                <c:pt idx="15">
                  <c:v>-351.48733034462037</c:v>
                </c:pt>
                <c:pt idx="16">
                  <c:v>-362.02926777734683</c:v>
                </c:pt>
                <c:pt idx="17">
                  <c:v>-372.21655752581108</c:v>
                </c:pt>
                <c:pt idx="18">
                  <c:v>-380.81811940065057</c:v>
                </c:pt>
                <c:pt idx="19">
                  <c:v>-386.56991877124295</c:v>
                </c:pt>
                <c:pt idx="20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1A9-5948-BC3D-34E7AFDCDB3A}"/>
            </c:ext>
          </c:extLst>
        </c:ser>
        <c:ser>
          <c:idx val="2"/>
          <c:order val="2"/>
          <c:tx>
            <c:strRef>
              <c:f>'Z-A-W  A-M'!$J$14</c:f>
              <c:strCache>
                <c:ptCount val="1"/>
                <c:pt idx="0">
                  <c:v>Quad Shift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A-M'!$J$15:$J$35</c:f>
              <c:numCache>
                <c:formatCode>General</c:formatCode>
                <c:ptCount val="21"/>
                <c:pt idx="0">
                  <c:v>-388.29659736274084</c:v>
                </c:pt>
                <c:pt idx="1">
                  <c:v>-385.87729265485638</c:v>
                </c:pt>
                <c:pt idx="2">
                  <c:v>-379.30290518796573</c:v>
                </c:pt>
                <c:pt idx="3">
                  <c:v>-369.895673096179</c:v>
                </c:pt>
                <c:pt idx="4">
                  <c:v>-359.04411830489261</c:v>
                </c:pt>
                <c:pt idx="5">
                  <c:v>-348.04990450097301</c:v>
                </c:pt>
                <c:pt idx="6">
                  <c:v>-338.02011509667432</c:v>
                </c:pt>
                <c:pt idx="7">
                  <c:v>-329.78801349943552</c:v>
                </c:pt>
                <c:pt idx="8">
                  <c:v>-323.8720371210153</c:v>
                </c:pt>
                <c:pt idx="9">
                  <c:v>-320.46930543261072</c:v>
                </c:pt>
                <c:pt idx="10">
                  <c:v>-319.48762184653049</c:v>
                </c:pt>
                <c:pt idx="11">
                  <c:v>-320.83749672952882</c:v>
                </c:pt>
                <c:pt idx="12">
                  <c:v>-324.61756633166272</c:v>
                </c:pt>
                <c:pt idx="13">
                  <c:v>-330.85660034075039</c:v>
                </c:pt>
                <c:pt idx="14">
                  <c:v>-339.29373547824065</c:v>
                </c:pt>
                <c:pt idx="15">
                  <c:v>-349.36393029880611</c:v>
                </c:pt>
                <c:pt idx="16">
                  <c:v>-360.21730035218377</c:v>
                </c:pt>
                <c:pt idx="17">
                  <c:v>-370.77264641555502</c:v>
                </c:pt>
                <c:pt idx="18">
                  <c:v>-379.7988882995574</c:v>
                </c:pt>
                <c:pt idx="19">
                  <c:v>-386.03199137356847</c:v>
                </c:pt>
                <c:pt idx="20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F1A9-5948-BC3D-34E7AFDCDB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  <c:max val="2.4595099999999999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 val="autoZero"/>
        <c:crossBetween val="midCat"/>
      </c:valAx>
      <c:valAx>
        <c:axId val="380766927"/>
        <c:scaling>
          <c:orientation val="minMax"/>
          <c:max val="-3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20"/>
        <c:minorUnit val="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5736467236467234"/>
          <c:y val="0.53486690346671961"/>
          <c:w val="0.3563105413105413"/>
          <c:h val="0.1959323381107330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5688192499954534"/>
          <c:y val="3.627535971684321E-2"/>
          <c:w val="0.76658494675886424"/>
          <c:h val="0.84089854403378728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'Z-A-W  A-M'!$G$14</c:f>
              <c:strCache>
                <c:ptCount val="1"/>
                <c:pt idx="0">
                  <c:v>E (varying Z0)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A-M'!$G$15:$G$35</c:f>
              <c:numCache>
                <c:formatCode>0.0</c:formatCode>
                <c:ptCount val="21"/>
                <c:pt idx="0">
                  <c:v>-388.29659736274084</c:v>
                </c:pt>
                <c:pt idx="1">
                  <c:v>-385.84898034727775</c:v>
                </c:pt>
                <c:pt idx="2">
                  <c:v>-379.18965595765127</c:v>
                </c:pt>
                <c:pt idx="3">
                  <c:v>-369.64086232797149</c:v>
                </c:pt>
                <c:pt idx="4">
                  <c:v>-358.5911213836348</c:v>
                </c:pt>
                <c:pt idx="5">
                  <c:v>-347.3420968115077</c:v>
                </c:pt>
                <c:pt idx="6">
                  <c:v>-337.00087202384429</c:v>
                </c:pt>
                <c:pt idx="7">
                  <c:v>-328.40071042808353</c:v>
                </c:pt>
                <c:pt idx="8">
                  <c:v>-322.06004943598413</c:v>
                </c:pt>
                <c:pt idx="9">
                  <c:v>-318.17600851874317</c:v>
                </c:pt>
                <c:pt idx="10">
                  <c:v>-316.6563910886693</c:v>
                </c:pt>
                <c:pt idx="11">
                  <c:v>-317.41171257749318</c:v>
                </c:pt>
                <c:pt idx="12">
                  <c:v>-320.54060509119677</c:v>
                </c:pt>
                <c:pt idx="13">
                  <c:v>-326.07183831759835</c:v>
                </c:pt>
                <c:pt idx="14">
                  <c:v>-333.74454897814661</c:v>
                </c:pt>
                <c:pt idx="15">
                  <c:v>-342.99369562751434</c:v>
                </c:pt>
                <c:pt idx="16">
                  <c:v>-352.96939381543837</c:v>
                </c:pt>
                <c:pt idx="17">
                  <c:v>-362.59044431910019</c:v>
                </c:pt>
                <c:pt idx="18">
                  <c:v>-370.6257669491373</c:v>
                </c:pt>
                <c:pt idx="19">
                  <c:v>-375.81132707492725</c:v>
                </c:pt>
                <c:pt idx="20">
                  <c:v>-376.9717664216227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E4E-4C24-AB5B-F933956DAE65}"/>
            </c:ext>
          </c:extLst>
        </c:ser>
        <c:ser>
          <c:idx val="1"/>
          <c:order val="1"/>
          <c:tx>
            <c:strRef>
              <c:f>'Z-A-W  A-M'!$I$14</c:f>
              <c:strCache>
                <c:ptCount val="1"/>
                <c:pt idx="0">
                  <c:v>Lin Shift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A-M'!$I$15:$I$35</c:f>
              <c:numCache>
                <c:formatCode>General</c:formatCode>
                <c:ptCount val="21"/>
                <c:pt idx="0">
                  <c:v>-388.29659736274084</c:v>
                </c:pt>
                <c:pt idx="1">
                  <c:v>-386.41522419658713</c:v>
                </c:pt>
                <c:pt idx="2">
                  <c:v>-380.32214365627004</c:v>
                </c:pt>
                <c:pt idx="3">
                  <c:v>-371.33959387589965</c:v>
                </c:pt>
                <c:pt idx="4">
                  <c:v>-360.85609678087235</c:v>
                </c:pt>
                <c:pt idx="5">
                  <c:v>-350.17331605805464</c:v>
                </c:pt>
                <c:pt idx="6">
                  <c:v>-340.39833511970068</c:v>
                </c:pt>
                <c:pt idx="7">
                  <c:v>-332.3644173732493</c:v>
                </c:pt>
                <c:pt idx="8">
                  <c:v>-326.59000023045928</c:v>
                </c:pt>
                <c:pt idx="9">
                  <c:v>-323.27220316252772</c:v>
                </c:pt>
                <c:pt idx="10">
                  <c:v>-322.31882958176323</c:v>
                </c:pt>
                <c:pt idx="11">
                  <c:v>-323.64039031538954</c:v>
                </c:pt>
                <c:pt idx="12">
                  <c:v>-327.33552207389556</c:v>
                </c:pt>
                <c:pt idx="13">
                  <c:v>-333.43299454509952</c:v>
                </c:pt>
                <c:pt idx="14">
                  <c:v>-341.67194445045021</c:v>
                </c:pt>
                <c:pt idx="15">
                  <c:v>-351.48733034462037</c:v>
                </c:pt>
                <c:pt idx="16">
                  <c:v>-362.02926777734683</c:v>
                </c:pt>
                <c:pt idx="17">
                  <c:v>-372.21655752581108</c:v>
                </c:pt>
                <c:pt idx="18">
                  <c:v>-380.81811940065057</c:v>
                </c:pt>
                <c:pt idx="19">
                  <c:v>-386.56991877124295</c:v>
                </c:pt>
                <c:pt idx="20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E4E-4C24-AB5B-F933956DAE65}"/>
            </c:ext>
          </c:extLst>
        </c:ser>
        <c:ser>
          <c:idx val="2"/>
          <c:order val="2"/>
          <c:tx>
            <c:strRef>
              <c:f>'Z-A-W  A-M'!$J$14</c:f>
              <c:strCache>
                <c:ptCount val="1"/>
                <c:pt idx="0">
                  <c:v>Quad Shift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'Z-A-W  A-M'!$D$15:$D$35</c:f>
              <c:numCache>
                <c:formatCode>General</c:formatCode>
                <c:ptCount val="21"/>
                <c:pt idx="0">
                  <c:v>0</c:v>
                </c:pt>
                <c:pt idx="1">
                  <c:v>0.122976</c:v>
                </c:pt>
                <c:pt idx="2">
                  <c:v>0.245952</c:v>
                </c:pt>
                <c:pt idx="3">
                  <c:v>0.36892799999999998</c:v>
                </c:pt>
                <c:pt idx="4">
                  <c:v>0.49190400000000001</c:v>
                </c:pt>
                <c:pt idx="5">
                  <c:v>0.61487999999999998</c:v>
                </c:pt>
                <c:pt idx="6">
                  <c:v>0.73785599999999996</c:v>
                </c:pt>
                <c:pt idx="7">
                  <c:v>0.86083200000000004</c:v>
                </c:pt>
                <c:pt idx="8">
                  <c:v>0.98380800000000002</c:v>
                </c:pt>
                <c:pt idx="9">
                  <c:v>1.106784</c:v>
                </c:pt>
                <c:pt idx="10">
                  <c:v>1.22976</c:v>
                </c:pt>
                <c:pt idx="11">
                  <c:v>1.352735</c:v>
                </c:pt>
                <c:pt idx="12">
                  <c:v>1.4757100000000001</c:v>
                </c:pt>
                <c:pt idx="13">
                  <c:v>1.5986849999999999</c:v>
                </c:pt>
                <c:pt idx="14">
                  <c:v>1.72166</c:v>
                </c:pt>
                <c:pt idx="15">
                  <c:v>1.844635</c:v>
                </c:pt>
                <c:pt idx="16">
                  <c:v>1.9676100000000001</c:v>
                </c:pt>
                <c:pt idx="17">
                  <c:v>2.0905849999999999</c:v>
                </c:pt>
                <c:pt idx="18">
                  <c:v>2.2135600000000002</c:v>
                </c:pt>
                <c:pt idx="19">
                  <c:v>2.336535</c:v>
                </c:pt>
                <c:pt idx="20">
                  <c:v>2.4595099999999999</c:v>
                </c:pt>
              </c:numCache>
            </c:numRef>
          </c:xVal>
          <c:yVal>
            <c:numRef>
              <c:f>'Z-A-W  A-M'!$J$15:$J$35</c:f>
              <c:numCache>
                <c:formatCode>General</c:formatCode>
                <c:ptCount val="21"/>
                <c:pt idx="0">
                  <c:v>-388.29659736274084</c:v>
                </c:pt>
                <c:pt idx="1">
                  <c:v>-385.87729265485638</c:v>
                </c:pt>
                <c:pt idx="2">
                  <c:v>-379.30290518796573</c:v>
                </c:pt>
                <c:pt idx="3">
                  <c:v>-369.895673096179</c:v>
                </c:pt>
                <c:pt idx="4">
                  <c:v>-359.04411830489261</c:v>
                </c:pt>
                <c:pt idx="5">
                  <c:v>-348.04990450097301</c:v>
                </c:pt>
                <c:pt idx="6">
                  <c:v>-338.02011509667432</c:v>
                </c:pt>
                <c:pt idx="7">
                  <c:v>-329.78801349943552</c:v>
                </c:pt>
                <c:pt idx="8">
                  <c:v>-323.8720371210153</c:v>
                </c:pt>
                <c:pt idx="9">
                  <c:v>-320.46930543261072</c:v>
                </c:pt>
                <c:pt idx="10">
                  <c:v>-319.48762184653049</c:v>
                </c:pt>
                <c:pt idx="11">
                  <c:v>-320.83749672952882</c:v>
                </c:pt>
                <c:pt idx="12">
                  <c:v>-324.61756633166272</c:v>
                </c:pt>
                <c:pt idx="13">
                  <c:v>-330.85660034075039</c:v>
                </c:pt>
                <c:pt idx="14">
                  <c:v>-339.29373547824065</c:v>
                </c:pt>
                <c:pt idx="15">
                  <c:v>-349.36393029880611</c:v>
                </c:pt>
                <c:pt idx="16">
                  <c:v>-360.21730035218377</c:v>
                </c:pt>
                <c:pt idx="17">
                  <c:v>-370.77264641555502</c:v>
                </c:pt>
                <c:pt idx="18">
                  <c:v>-379.7988882995574</c:v>
                </c:pt>
                <c:pt idx="19">
                  <c:v>-386.03199137356847</c:v>
                </c:pt>
                <c:pt idx="20">
                  <c:v>-388.29659736274084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E4E-4C24-AB5B-F933956DAE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765295"/>
        <c:axId val="380766927"/>
      </c:scatterChart>
      <c:valAx>
        <c:axId val="380765295"/>
        <c:scaling>
          <c:orientation val="minMax"/>
          <c:max val="2.4595099999999999"/>
          <c:min val="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i="1">
                    <a:solidFill>
                      <a:sysClr val="windowText" lastClr="000000"/>
                    </a:solidFill>
                  </a:rPr>
                  <a:t>R</a:t>
                </a:r>
                <a:r>
                  <a:rPr lang="en-US">
                    <a:solidFill>
                      <a:sysClr val="windowText" lastClr="000000"/>
                    </a:solidFill>
                  </a:rPr>
                  <a:t> (</a:t>
                </a:r>
                <a:r>
                  <a:rPr lang="en-US" sz="2000" b="0" i="0" u="none" strike="noStrike" baseline="0">
                    <a:solidFill>
                      <a:sysClr val="windowText" lastClr="000000"/>
                    </a:solidFill>
                    <a:effectLst/>
                  </a:rPr>
                  <a:t>Å</a:t>
                </a:r>
                <a:r>
                  <a:rPr lang="en-US">
                    <a:solidFill>
                      <a:sysClr val="windowText" lastClr="000000"/>
                    </a:solidFill>
                  </a:rPr>
                  <a:t>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6927"/>
        <c:crossesAt val="-400"/>
        <c:crossBetween val="midCat"/>
      </c:valAx>
      <c:valAx>
        <c:axId val="380766927"/>
        <c:scaling>
          <c:orientation val="minMax"/>
          <c:max val="-30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ysClr val="windowText" lastClr="000000"/>
                    </a:solidFill>
                  </a:rPr>
                  <a:t>Energy (K)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765295"/>
        <c:crosses val="autoZero"/>
        <c:crossBetween val="midCat"/>
        <c:majorUnit val="20"/>
        <c:minorUnit val="5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35736467236467234"/>
          <c:y val="0.53486690346671961"/>
          <c:w val="0.3563105413105413"/>
          <c:h val="0.1959323381107330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2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'He+He+Circ'!$D$32</c:f>
              <c:strCache>
                <c:ptCount val="1"/>
                <c:pt idx="0">
                  <c:v>ZW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'He+He+Circ'!$C$33:$C$53</c:f>
              <c:numCache>
                <c:formatCode>General</c:formatCode>
                <c:ptCount val="21"/>
                <c:pt idx="4">
                  <c:v>2.8</c:v>
                </c:pt>
                <c:pt idx="5">
                  <c:v>2.89</c:v>
                </c:pt>
                <c:pt idx="6">
                  <c:v>2.9</c:v>
                </c:pt>
                <c:pt idx="7">
                  <c:v>2.91</c:v>
                </c:pt>
                <c:pt idx="8">
                  <c:v>2.915</c:v>
                </c:pt>
                <c:pt idx="9">
                  <c:v>2.92</c:v>
                </c:pt>
                <c:pt idx="10">
                  <c:v>2.93</c:v>
                </c:pt>
                <c:pt idx="11">
                  <c:v>2.94</c:v>
                </c:pt>
                <c:pt idx="12">
                  <c:v>2.95</c:v>
                </c:pt>
                <c:pt idx="13">
                  <c:v>3</c:v>
                </c:pt>
                <c:pt idx="14">
                  <c:v>3.1</c:v>
                </c:pt>
                <c:pt idx="15">
                  <c:v>4</c:v>
                </c:pt>
                <c:pt idx="16">
                  <c:v>5</c:v>
                </c:pt>
                <c:pt idx="20">
                  <c:v>10</c:v>
                </c:pt>
              </c:numCache>
            </c:numRef>
          </c:xVal>
          <c:yVal>
            <c:numRef>
              <c:f>'He+He+Circ'!$D$33:$D$53</c:f>
              <c:numCache>
                <c:formatCode>General</c:formatCode>
                <c:ptCount val="21"/>
                <c:pt idx="4" formatCode="0.00">
                  <c:v>-316.82116211394674</c:v>
                </c:pt>
                <c:pt idx="5" formatCode="0.00">
                  <c:v>-325.26301654724045</c:v>
                </c:pt>
                <c:pt idx="6" formatCode="0.00">
                  <c:v>-325.48198045764747</c:v>
                </c:pt>
                <c:pt idx="7" formatCode="0.00">
                  <c:v>-325.57830379749419</c:v>
                </c:pt>
                <c:pt idx="8" formatCode="0.00">
                  <c:v>-325.58211285482088</c:v>
                </c:pt>
                <c:pt idx="9" formatCode="0.00">
                  <c:v>-325.55643048886583</c:v>
                </c:pt>
                <c:pt idx="10" formatCode="0.00">
                  <c:v>-325.42348812874991</c:v>
                </c:pt>
                <c:pt idx="11" formatCode="0.00">
                  <c:v>-325.18394950865024</c:v>
                </c:pt>
                <c:pt idx="12" formatCode="0.00">
                  <c:v>-324.84090221287926</c:v>
                </c:pt>
                <c:pt idx="13" formatCode="0.00">
                  <c:v>-321.75200499794272</c:v>
                </c:pt>
                <c:pt idx="14" formatCode="0.00">
                  <c:v>-310.20489173798131</c:v>
                </c:pt>
                <c:pt idx="15" formatCode="0.00">
                  <c:v>-145.3541410680125</c:v>
                </c:pt>
                <c:pt idx="16" formatCode="0.00">
                  <c:v>-52.061672610886909</c:v>
                </c:pt>
                <c:pt idx="20" formatCode="0.00">
                  <c:v>-1.0625066679899027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CEDA-DB42-AC8B-4905C32255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10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inorUnit val="0.5"/>
      </c:valAx>
      <c:valAx>
        <c:axId val="1326322336"/>
        <c:scaling>
          <c:orientation val="minMax"/>
          <c:max val="3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470156757928195"/>
          <c:y val="0.51943751648268843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'He+He+Circ'!$D$32</c:f>
              <c:strCache>
                <c:ptCount val="1"/>
                <c:pt idx="0">
                  <c:v>ZW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7185045669291338"/>
                  <c:y val="0.6934103153373770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'He+He+Circ'!$C$38:$C$43</c:f>
              <c:numCache>
                <c:formatCode>General</c:formatCode>
                <c:ptCount val="6"/>
                <c:pt idx="0">
                  <c:v>2.89</c:v>
                </c:pt>
                <c:pt idx="1">
                  <c:v>2.9</c:v>
                </c:pt>
                <c:pt idx="2">
                  <c:v>2.91</c:v>
                </c:pt>
                <c:pt idx="3">
                  <c:v>2.915</c:v>
                </c:pt>
                <c:pt idx="4">
                  <c:v>2.92</c:v>
                </c:pt>
                <c:pt idx="5">
                  <c:v>2.93</c:v>
                </c:pt>
              </c:numCache>
            </c:numRef>
          </c:xVal>
          <c:yVal>
            <c:numRef>
              <c:f>'He+He+Circ'!$D$38:$D$43</c:f>
              <c:numCache>
                <c:formatCode>0.00</c:formatCode>
                <c:ptCount val="6"/>
                <c:pt idx="0">
                  <c:v>-325.26301654724045</c:v>
                </c:pt>
                <c:pt idx="1">
                  <c:v>-325.48198045764747</c:v>
                </c:pt>
                <c:pt idx="2">
                  <c:v>-325.57830379749419</c:v>
                </c:pt>
                <c:pt idx="3">
                  <c:v>-325.58211285482088</c:v>
                </c:pt>
                <c:pt idx="4">
                  <c:v>-325.55643048886583</c:v>
                </c:pt>
                <c:pt idx="5">
                  <c:v>-325.42348812874991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26C-A14C-91BE-935F62CAC4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ajorUnit val="0.1"/>
      </c:valAx>
      <c:valAx>
        <c:axId val="13263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19981568503937011"/>
          <c:y val="0.12470067437742528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'He+He+Circ'!$M$32</c:f>
              <c:strCache>
                <c:ptCount val="1"/>
                <c:pt idx="0">
                  <c:v>ZX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'He+He+Circ'!$L$33:$L$53</c:f>
              <c:numCache>
                <c:formatCode>General</c:formatCode>
                <c:ptCount val="21"/>
                <c:pt idx="4">
                  <c:v>2.8</c:v>
                </c:pt>
                <c:pt idx="5">
                  <c:v>2.9</c:v>
                </c:pt>
                <c:pt idx="6">
                  <c:v>2.95</c:v>
                </c:pt>
                <c:pt idx="7">
                  <c:v>2.96</c:v>
                </c:pt>
                <c:pt idx="8">
                  <c:v>2.97</c:v>
                </c:pt>
                <c:pt idx="9">
                  <c:v>2.98</c:v>
                </c:pt>
                <c:pt idx="10">
                  <c:v>2.99</c:v>
                </c:pt>
                <c:pt idx="11">
                  <c:v>3</c:v>
                </c:pt>
                <c:pt idx="12">
                  <c:v>3.1</c:v>
                </c:pt>
                <c:pt idx="13">
                  <c:v>4</c:v>
                </c:pt>
                <c:pt idx="14">
                  <c:v>5</c:v>
                </c:pt>
                <c:pt idx="20">
                  <c:v>10</c:v>
                </c:pt>
              </c:numCache>
            </c:numRef>
          </c:xVal>
          <c:yVal>
            <c:numRef>
              <c:f>'He+He+Circ'!$M$33:$M$53</c:f>
              <c:numCache>
                <c:formatCode>General</c:formatCode>
                <c:ptCount val="21"/>
                <c:pt idx="4" formatCode="0.00">
                  <c:v>-327.62713414777238</c:v>
                </c:pt>
                <c:pt idx="5" formatCode="0.00">
                  <c:v>-345.75830279488554</c:v>
                </c:pt>
                <c:pt idx="6" formatCode="0.00">
                  <c:v>-348.70311167413359</c:v>
                </c:pt>
                <c:pt idx="7" formatCode="0.00">
                  <c:v>-348.89210467119165</c:v>
                </c:pt>
                <c:pt idx="8" formatCode="0.00">
                  <c:v>-348.95673643897851</c:v>
                </c:pt>
                <c:pt idx="9" formatCode="0.00">
                  <c:v>-348.90547777547619</c:v>
                </c:pt>
                <c:pt idx="10" formatCode="0.00">
                  <c:v>-348.7399819987217</c:v>
                </c:pt>
                <c:pt idx="11" formatCode="0.00">
                  <c:v>-348.46578989417645</c:v>
                </c:pt>
                <c:pt idx="12" formatCode="0.00">
                  <c:v>-340.52396675058236</c:v>
                </c:pt>
                <c:pt idx="13" formatCode="0.00">
                  <c:v>-141.97505052411697</c:v>
                </c:pt>
                <c:pt idx="14" formatCode="0.00">
                  <c:v>-32.79018209417486</c:v>
                </c:pt>
                <c:pt idx="20" formatCode="0.00">
                  <c:v>-0.8527204333112387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6C9-B746-A670-D72D205FF5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10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inorUnit val="0.5"/>
      </c:valAx>
      <c:valAx>
        <c:axId val="1326322336"/>
        <c:scaling>
          <c:orientation val="minMax"/>
          <c:max val="3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470156757928195"/>
          <c:y val="0.51943751648268843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'He+He+Circ'!$M$32</c:f>
              <c:strCache>
                <c:ptCount val="1"/>
                <c:pt idx="0">
                  <c:v>ZX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7316611023622048"/>
                  <c:y val="0.2382690351505104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'He+He+Circ'!$L$39:$L$43</c:f>
              <c:numCache>
                <c:formatCode>General</c:formatCode>
                <c:ptCount val="5"/>
                <c:pt idx="0">
                  <c:v>2.95</c:v>
                </c:pt>
                <c:pt idx="1">
                  <c:v>2.96</c:v>
                </c:pt>
                <c:pt idx="2">
                  <c:v>2.97</c:v>
                </c:pt>
                <c:pt idx="3">
                  <c:v>2.98</c:v>
                </c:pt>
                <c:pt idx="4">
                  <c:v>2.99</c:v>
                </c:pt>
              </c:numCache>
            </c:numRef>
          </c:xVal>
          <c:yVal>
            <c:numRef>
              <c:f>'He+He+Circ'!$M$39:$M$43</c:f>
              <c:numCache>
                <c:formatCode>0.00</c:formatCode>
                <c:ptCount val="5"/>
                <c:pt idx="0">
                  <c:v>-348.70311167413359</c:v>
                </c:pt>
                <c:pt idx="1">
                  <c:v>-348.89210467119165</c:v>
                </c:pt>
                <c:pt idx="2">
                  <c:v>-348.95673643897851</c:v>
                </c:pt>
                <c:pt idx="3">
                  <c:v>-348.90547777547619</c:v>
                </c:pt>
                <c:pt idx="4">
                  <c:v>-348.7399819987217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43A-9541-9B7D-C3F1C78E63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ajorUnit val="0.1"/>
      </c:valAx>
      <c:valAx>
        <c:axId val="13263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19981568503937011"/>
          <c:y val="0.12470067437742528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'He+He+Circ'!$W$32</c:f>
              <c:strCache>
                <c:ptCount val="1"/>
                <c:pt idx="0">
                  <c:v>ZY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'He+He+Circ'!$V$33:$V$53</c:f>
              <c:numCache>
                <c:formatCode>General</c:formatCode>
                <c:ptCount val="21"/>
                <c:pt idx="4">
                  <c:v>2.8</c:v>
                </c:pt>
                <c:pt idx="5">
                  <c:v>2.9</c:v>
                </c:pt>
                <c:pt idx="6">
                  <c:v>2.92</c:v>
                </c:pt>
                <c:pt idx="7">
                  <c:v>2.93</c:v>
                </c:pt>
                <c:pt idx="8">
                  <c:v>2.9350000000000001</c:v>
                </c:pt>
                <c:pt idx="9">
                  <c:v>2.94</c:v>
                </c:pt>
                <c:pt idx="10">
                  <c:v>2.95</c:v>
                </c:pt>
                <c:pt idx="11">
                  <c:v>2.96</c:v>
                </c:pt>
                <c:pt idx="12">
                  <c:v>3.1</c:v>
                </c:pt>
                <c:pt idx="13">
                  <c:v>4</c:v>
                </c:pt>
                <c:pt idx="14">
                  <c:v>5</c:v>
                </c:pt>
                <c:pt idx="20">
                  <c:v>10</c:v>
                </c:pt>
              </c:numCache>
            </c:numRef>
          </c:xVal>
          <c:yVal>
            <c:numRef>
              <c:f>'He+He+Circ'!$W$33:$W$53</c:f>
              <c:numCache>
                <c:formatCode>General</c:formatCode>
                <c:ptCount val="21"/>
                <c:pt idx="4">
                  <c:v>-352.13137078890355</c:v>
                </c:pt>
                <c:pt idx="5">
                  <c:v>-365.55300249057547</c:v>
                </c:pt>
                <c:pt idx="6">
                  <c:v>-366.29913239959211</c:v>
                </c:pt>
                <c:pt idx="7">
                  <c:v>-366.50296797258898</c:v>
                </c:pt>
                <c:pt idx="8">
                  <c:v>-366.53396123511095</c:v>
                </c:pt>
                <c:pt idx="9">
                  <c:v>-366.54333459346839</c:v>
                </c:pt>
                <c:pt idx="10">
                  <c:v>-366.45322786138502</c:v>
                </c:pt>
                <c:pt idx="11">
                  <c:v>-366.25510923462622</c:v>
                </c:pt>
                <c:pt idx="12">
                  <c:v>-353.36390274903994</c:v>
                </c:pt>
                <c:pt idx="13">
                  <c:v>-145.32739305296423</c:v>
                </c:pt>
                <c:pt idx="14">
                  <c:v>-35.053078235518264</c:v>
                </c:pt>
                <c:pt idx="20" formatCode="0.00">
                  <c:v>-0.93434509499776763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FBB-144E-997F-C8BE1CF463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10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inorUnit val="0.5"/>
      </c:valAx>
      <c:valAx>
        <c:axId val="1326322336"/>
        <c:scaling>
          <c:orientation val="minMax"/>
          <c:max val="3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470156757928195"/>
          <c:y val="0.51943751648268843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Y'!$C$34</c:f>
              <c:strCache>
                <c:ptCount val="1"/>
                <c:pt idx="0">
                  <c:v>Z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'He+CircC Z + W + A + X + Y'!$B$35:$B$64</c:f>
              <c:numCache>
                <c:formatCode>0.00</c:formatCode>
                <c:ptCount val="30"/>
                <c:pt idx="1">
                  <c:v>2.2999999999999998</c:v>
                </c:pt>
                <c:pt idx="2">
                  <c:v>2.4</c:v>
                </c:pt>
                <c:pt idx="3">
                  <c:v>2.5</c:v>
                </c:pt>
                <c:pt idx="4">
                  <c:v>2.7</c:v>
                </c:pt>
                <c:pt idx="5">
                  <c:v>2.7</c:v>
                </c:pt>
                <c:pt idx="6">
                  <c:v>2.8</c:v>
                </c:pt>
                <c:pt idx="7">
                  <c:v>2.8</c:v>
                </c:pt>
                <c:pt idx="8">
                  <c:v>2.86</c:v>
                </c:pt>
                <c:pt idx="9">
                  <c:v>2.87</c:v>
                </c:pt>
                <c:pt idx="10">
                  <c:v>2.88</c:v>
                </c:pt>
                <c:pt idx="11">
                  <c:v>2.9</c:v>
                </c:pt>
                <c:pt idx="12">
                  <c:v>2.9</c:v>
                </c:pt>
                <c:pt idx="13">
                  <c:v>2.92</c:v>
                </c:pt>
                <c:pt idx="14">
                  <c:v>2.93</c:v>
                </c:pt>
                <c:pt idx="15">
                  <c:v>2.94</c:v>
                </c:pt>
                <c:pt idx="16">
                  <c:v>2.95</c:v>
                </c:pt>
                <c:pt idx="17">
                  <c:v>3</c:v>
                </c:pt>
                <c:pt idx="18">
                  <c:v>3.1</c:v>
                </c:pt>
                <c:pt idx="19">
                  <c:v>3.1</c:v>
                </c:pt>
                <c:pt idx="20">
                  <c:v>3.2</c:v>
                </c:pt>
                <c:pt idx="21">
                  <c:v>3.2</c:v>
                </c:pt>
                <c:pt idx="22">
                  <c:v>3.3</c:v>
                </c:pt>
                <c:pt idx="23">
                  <c:v>3.5</c:v>
                </c:pt>
                <c:pt idx="24">
                  <c:v>4</c:v>
                </c:pt>
                <c:pt idx="25">
                  <c:v>5</c:v>
                </c:pt>
                <c:pt idx="26">
                  <c:v>6</c:v>
                </c:pt>
                <c:pt idx="27">
                  <c:v>8</c:v>
                </c:pt>
                <c:pt idx="28">
                  <c:v>10</c:v>
                </c:pt>
              </c:numCache>
            </c:numRef>
          </c:xVal>
          <c:yVal>
            <c:numRef>
              <c:f>'He+CircC Z + W + A + X + Y'!$C$35:$C$64</c:f>
              <c:numCache>
                <c:formatCode>0.00</c:formatCode>
                <c:ptCount val="30"/>
                <c:pt idx="1">
                  <c:v>203.2637281547961</c:v>
                </c:pt>
                <c:pt idx="2">
                  <c:v>-35.937007944643646</c:v>
                </c:pt>
                <c:pt idx="3">
                  <c:v>-194.33952032719753</c:v>
                </c:pt>
                <c:pt idx="4">
                  <c:v>-351.80782908631852</c:v>
                </c:pt>
                <c:pt idx="5">
                  <c:v>-351.80782908631852</c:v>
                </c:pt>
                <c:pt idx="6">
                  <c:v>-380.1741277999883</c:v>
                </c:pt>
                <c:pt idx="7">
                  <c:v>-380.1741277999883</c:v>
                </c:pt>
                <c:pt idx="8">
                  <c:v>-387.00708232086873</c:v>
                </c:pt>
                <c:pt idx="9">
                  <c:v>-387.55227013584363</c:v>
                </c:pt>
                <c:pt idx="10">
                  <c:v>-387.94495078576017</c:v>
                </c:pt>
                <c:pt idx="11">
                  <c:v>-388.29659736274084</c:v>
                </c:pt>
                <c:pt idx="12">
                  <c:v>-388.29659736274084</c:v>
                </c:pt>
                <c:pt idx="13">
                  <c:v>-388.10674970439925</c:v>
                </c:pt>
                <c:pt idx="14">
                  <c:v>-387.82210826049476</c:v>
                </c:pt>
                <c:pt idx="15">
                  <c:v>-387.41733670442107</c:v>
                </c:pt>
                <c:pt idx="16">
                  <c:v>-386.89748495360334</c:v>
                </c:pt>
                <c:pt idx="17">
                  <c:v>-382.72891807013212</c:v>
                </c:pt>
                <c:pt idx="18">
                  <c:v>-368.07513203811794</c:v>
                </c:pt>
                <c:pt idx="19">
                  <c:v>-368.07513203811794</c:v>
                </c:pt>
                <c:pt idx="20">
                  <c:v>-347.54461250192793</c:v>
                </c:pt>
                <c:pt idx="21">
                  <c:v>-347.54461250192793</c:v>
                </c:pt>
                <c:pt idx="22">
                  <c:v>-323.39559059815571</c:v>
                </c:pt>
                <c:pt idx="23">
                  <c:v>-270.35741725383906</c:v>
                </c:pt>
                <c:pt idx="24">
                  <c:v>-149.8468830459079</c:v>
                </c:pt>
                <c:pt idx="25">
                  <c:v>-38.339464266240377</c:v>
                </c:pt>
                <c:pt idx="26">
                  <c:v>-13.253208893559814</c:v>
                </c:pt>
                <c:pt idx="27">
                  <c:v>-3.3042318457595639</c:v>
                </c:pt>
                <c:pt idx="28">
                  <c:v>-1.0882757734251556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224-D44A-8BD2-6BEC6B9671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  <c:max val="10"/>
          <c:min val="2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  <c:minorUnit val="0.2"/>
      </c:valAx>
      <c:valAx>
        <c:axId val="1478946480"/>
        <c:scaling>
          <c:orientation val="minMax"/>
        </c:scaling>
        <c:delete val="0"/>
        <c:axPos val="l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62258646466660017"/>
          <c:y val="0.60779631013276614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'He+He+Circ'!$W$32</c:f>
              <c:strCache>
                <c:ptCount val="1"/>
                <c:pt idx="0">
                  <c:v>ZY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1919256692913385"/>
                  <c:y val="0.2315535169347850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'He+He+Circ'!$V$40:$V$43</c:f>
              <c:numCache>
                <c:formatCode>General</c:formatCode>
                <c:ptCount val="4"/>
                <c:pt idx="0">
                  <c:v>2.93</c:v>
                </c:pt>
                <c:pt idx="1">
                  <c:v>2.9350000000000001</c:v>
                </c:pt>
                <c:pt idx="2">
                  <c:v>2.94</c:v>
                </c:pt>
                <c:pt idx="3">
                  <c:v>2.95</c:v>
                </c:pt>
              </c:numCache>
            </c:numRef>
          </c:xVal>
          <c:yVal>
            <c:numRef>
              <c:f>'He+He+Circ'!$W$40:$W$43</c:f>
              <c:numCache>
                <c:formatCode>General</c:formatCode>
                <c:ptCount val="4"/>
                <c:pt idx="0">
                  <c:v>-366.50296797258898</c:v>
                </c:pt>
                <c:pt idx="1">
                  <c:v>-366.53396123511095</c:v>
                </c:pt>
                <c:pt idx="2">
                  <c:v>-366.54333459346839</c:v>
                </c:pt>
                <c:pt idx="3">
                  <c:v>-366.45322786138502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A45-CD42-9290-2FBC7D417D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2.9699999999999998"/>
          <c:min val="2.9099999999999997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ajorUnit val="1.0000000000000002E-2"/>
      </c:valAx>
      <c:valAx>
        <c:axId val="13263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19981568503937011"/>
          <c:y val="0.12470067437742528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'He+He+Circ'!$AF$32</c:f>
              <c:strCache>
                <c:ptCount val="1"/>
                <c:pt idx="0">
                  <c:v>W0W3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'He+He+Circ'!$AE$33:$AE$53</c:f>
              <c:numCache>
                <c:formatCode>General</c:formatCode>
                <c:ptCount val="21"/>
                <c:pt idx="4">
                  <c:v>2.8</c:v>
                </c:pt>
                <c:pt idx="5">
                  <c:v>2.9</c:v>
                </c:pt>
                <c:pt idx="6">
                  <c:v>2.91</c:v>
                </c:pt>
                <c:pt idx="7">
                  <c:v>2.9140000000000001</c:v>
                </c:pt>
                <c:pt idx="8">
                  <c:v>2.9159999999999999</c:v>
                </c:pt>
                <c:pt idx="9">
                  <c:v>2.9180000000000001</c:v>
                </c:pt>
                <c:pt idx="12">
                  <c:v>2.92</c:v>
                </c:pt>
                <c:pt idx="13">
                  <c:v>2.93</c:v>
                </c:pt>
                <c:pt idx="14">
                  <c:v>2.94</c:v>
                </c:pt>
                <c:pt idx="15">
                  <c:v>3</c:v>
                </c:pt>
                <c:pt idx="16">
                  <c:v>3.1</c:v>
                </c:pt>
                <c:pt idx="17">
                  <c:v>4</c:v>
                </c:pt>
                <c:pt idx="18">
                  <c:v>5</c:v>
                </c:pt>
                <c:pt idx="20">
                  <c:v>10</c:v>
                </c:pt>
              </c:numCache>
            </c:numRef>
          </c:xVal>
          <c:yVal>
            <c:numRef>
              <c:f>'He+He+Circ'!$AF$33:$AF$53</c:f>
              <c:numCache>
                <c:formatCode>General</c:formatCode>
                <c:ptCount val="21"/>
                <c:pt idx="4" formatCode="0.00">
                  <c:v>-367.86081198115801</c:v>
                </c:pt>
                <c:pt idx="5" formatCode="0.00">
                  <c:v>-377.7449930350823</c:v>
                </c:pt>
                <c:pt idx="6" formatCode="0.00">
                  <c:v>-377.87455091720386</c:v>
                </c:pt>
                <c:pt idx="7" formatCode="0.00">
                  <c:v>-377.88854456689131</c:v>
                </c:pt>
                <c:pt idx="8" formatCode="0.00">
                  <c:v>-377.88785074840251</c:v>
                </c:pt>
                <c:pt idx="9" formatCode="0.00">
                  <c:v>-377.92390485459231</c:v>
                </c:pt>
                <c:pt idx="12" formatCode="0.00">
                  <c:v>-377.89557044875352</c:v>
                </c:pt>
                <c:pt idx="13" formatCode="0.00">
                  <c:v>-377.73866123466854</c:v>
                </c:pt>
                <c:pt idx="14" formatCode="0.00">
                  <c:v>-377.48362226214078</c:v>
                </c:pt>
                <c:pt idx="15" formatCode="0.00">
                  <c:v>-373.63117899677769</c:v>
                </c:pt>
                <c:pt idx="16" formatCode="0.00">
                  <c:v>-360.16665182904728</c:v>
                </c:pt>
                <c:pt idx="17" formatCode="0.00">
                  <c:v>-147.03821347865681</c:v>
                </c:pt>
                <c:pt idx="18" formatCode="0.00">
                  <c:v>-37.240976525670021</c:v>
                </c:pt>
                <c:pt idx="20" formatCode="0.00">
                  <c:v>-1.0145243506919641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84A-2549-ADCE-519ACA76BA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10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inorUnit val="0.5"/>
      </c:valAx>
      <c:valAx>
        <c:axId val="1326322336"/>
        <c:scaling>
          <c:orientation val="minMax"/>
          <c:max val="3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6868750152360985"/>
          <c:y val="0.70843273179369315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'He+He+Circ'!$AF$32</c:f>
              <c:strCache>
                <c:ptCount val="1"/>
                <c:pt idx="0">
                  <c:v>W0W3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1919256692913385"/>
                  <c:y val="0.2315535169347850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'He+He+Circ'!$AE$38:$AE$46</c:f>
              <c:numCache>
                <c:formatCode>General</c:formatCode>
                <c:ptCount val="9"/>
                <c:pt idx="0">
                  <c:v>2.9</c:v>
                </c:pt>
                <c:pt idx="1">
                  <c:v>2.91</c:v>
                </c:pt>
                <c:pt idx="2">
                  <c:v>2.9140000000000001</c:v>
                </c:pt>
                <c:pt idx="3">
                  <c:v>2.9159999999999999</c:v>
                </c:pt>
                <c:pt idx="4">
                  <c:v>2.9180000000000001</c:v>
                </c:pt>
                <c:pt idx="7">
                  <c:v>2.92</c:v>
                </c:pt>
                <c:pt idx="8">
                  <c:v>2.93</c:v>
                </c:pt>
              </c:numCache>
            </c:numRef>
          </c:xVal>
          <c:yVal>
            <c:numRef>
              <c:f>'He+He+Circ'!$AF$38:$AF$46</c:f>
              <c:numCache>
                <c:formatCode>0.00</c:formatCode>
                <c:ptCount val="9"/>
                <c:pt idx="0">
                  <c:v>-377.7449930350823</c:v>
                </c:pt>
                <c:pt idx="1">
                  <c:v>-377.87455091720386</c:v>
                </c:pt>
                <c:pt idx="2">
                  <c:v>-377.88854456689131</c:v>
                </c:pt>
                <c:pt idx="3">
                  <c:v>-377.88785074840251</c:v>
                </c:pt>
                <c:pt idx="4">
                  <c:v>-377.92390485459231</c:v>
                </c:pt>
                <c:pt idx="7">
                  <c:v>-377.89557044875352</c:v>
                </c:pt>
                <c:pt idx="8">
                  <c:v>-377.73866123466854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5F3-CD44-8C6D-AC637463AF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2.9699999999999998"/>
          <c:min val="2.88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ajorUnit val="1.0000000000000002E-2"/>
      </c:valAx>
      <c:valAx>
        <c:axId val="13263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19981568503937011"/>
          <c:y val="0.12470067437742528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'He+He+Circ'!$AN$32</c:f>
              <c:strCache>
                <c:ptCount val="1"/>
                <c:pt idx="0">
                  <c:v>W0W2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'He+He+Circ'!$AM$33:$AM$53</c:f>
              <c:numCache>
                <c:formatCode>General</c:formatCode>
                <c:ptCount val="21"/>
                <c:pt idx="3">
                  <c:v>2.8</c:v>
                </c:pt>
                <c:pt idx="4">
                  <c:v>2.9</c:v>
                </c:pt>
                <c:pt idx="5">
                  <c:v>2.91</c:v>
                </c:pt>
                <c:pt idx="6">
                  <c:v>2.915</c:v>
                </c:pt>
                <c:pt idx="7">
                  <c:v>2.92</c:v>
                </c:pt>
                <c:pt idx="8">
                  <c:v>2.93</c:v>
                </c:pt>
                <c:pt idx="9">
                  <c:v>2.94</c:v>
                </c:pt>
                <c:pt idx="10">
                  <c:v>3</c:v>
                </c:pt>
                <c:pt idx="11">
                  <c:v>3.1</c:v>
                </c:pt>
                <c:pt idx="12">
                  <c:v>4</c:v>
                </c:pt>
                <c:pt idx="13">
                  <c:v>5</c:v>
                </c:pt>
                <c:pt idx="20">
                  <c:v>10</c:v>
                </c:pt>
              </c:numCache>
            </c:numRef>
          </c:xVal>
          <c:yVal>
            <c:numRef>
              <c:f>'He+He+Circ'!$AN$33:$AN$53</c:f>
              <c:numCache>
                <c:formatCode>General</c:formatCode>
                <c:ptCount val="21"/>
                <c:pt idx="3" formatCode="0.00">
                  <c:v>-369.8705996868307</c:v>
                </c:pt>
                <c:pt idx="4" formatCode="0.00">
                  <c:v>-379.97086160348385</c:v>
                </c:pt>
                <c:pt idx="5" formatCode="0.00">
                  <c:v>-380.1036232020586</c:v>
                </c:pt>
                <c:pt idx="6" formatCode="0.00">
                  <c:v>-380.11615502619679</c:v>
                </c:pt>
                <c:pt idx="7" formatCode="0.00">
                  <c:v>-380.10914760797897</c:v>
                </c:pt>
                <c:pt idx="8" formatCode="0.00">
                  <c:v>-379.98409116798348</c:v>
                </c:pt>
                <c:pt idx="9" formatCode="0.00">
                  <c:v>-379.79032786304998</c:v>
                </c:pt>
                <c:pt idx="10" formatCode="0.00">
                  <c:v>-375.9223887653996</c:v>
                </c:pt>
                <c:pt idx="11" formatCode="0.00">
                  <c:v>-362.46845717211102</c:v>
                </c:pt>
                <c:pt idx="12" formatCode="0.00">
                  <c:v>-148.63618518853301</c:v>
                </c:pt>
                <c:pt idx="13" formatCode="0.00">
                  <c:v>-38.096073158741497</c:v>
                </c:pt>
                <c:pt idx="20" formatCode="0.00">
                  <c:v>-1.0750682569662136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BE5-C449-9442-B0F179EEFC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10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inorUnit val="0.5"/>
      </c:valAx>
      <c:valAx>
        <c:axId val="1326322336"/>
        <c:scaling>
          <c:orientation val="minMax"/>
          <c:max val="3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6868750152360985"/>
          <c:y val="0.70843273179369315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'He+He+Circ'!$AW$32</c:f>
              <c:strCache>
                <c:ptCount val="1"/>
                <c:pt idx="0">
                  <c:v>W0W1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'He+He+Circ'!$AV$33:$AV$53</c:f>
              <c:numCache>
                <c:formatCode>General</c:formatCode>
                <c:ptCount val="21"/>
                <c:pt idx="3">
                  <c:v>2.8</c:v>
                </c:pt>
                <c:pt idx="4">
                  <c:v>2.89</c:v>
                </c:pt>
                <c:pt idx="5">
                  <c:v>2.9</c:v>
                </c:pt>
                <c:pt idx="6">
                  <c:v>2.9049999999999998</c:v>
                </c:pt>
                <c:pt idx="7">
                  <c:v>2.91</c:v>
                </c:pt>
                <c:pt idx="8">
                  <c:v>2.915</c:v>
                </c:pt>
                <c:pt idx="9">
                  <c:v>2.92</c:v>
                </c:pt>
                <c:pt idx="10">
                  <c:v>2.93</c:v>
                </c:pt>
                <c:pt idx="11">
                  <c:v>2.94</c:v>
                </c:pt>
                <c:pt idx="12">
                  <c:v>3</c:v>
                </c:pt>
                <c:pt idx="13">
                  <c:v>3.1</c:v>
                </c:pt>
                <c:pt idx="14">
                  <c:v>4</c:v>
                </c:pt>
                <c:pt idx="15">
                  <c:v>5</c:v>
                </c:pt>
                <c:pt idx="20">
                  <c:v>10</c:v>
                </c:pt>
              </c:numCache>
            </c:numRef>
          </c:xVal>
          <c:yVal>
            <c:numRef>
              <c:f>'He+He+Circ'!$AW$33:$AW$53</c:f>
              <c:numCache>
                <c:formatCode>General</c:formatCode>
                <c:ptCount val="21"/>
                <c:pt idx="3" formatCode="0.00">
                  <c:v>-317.00705649909366</c:v>
                </c:pt>
                <c:pt idx="4" formatCode="0.00">
                  <c:v>-325.24752062439154</c:v>
                </c:pt>
                <c:pt idx="5" formatCode="0.00">
                  <c:v>-325.45170995373917</c:v>
                </c:pt>
                <c:pt idx="6" formatCode="0.00">
                  <c:v>-325.4929748507987</c:v>
                </c:pt>
                <c:pt idx="7" formatCode="0.00">
                  <c:v>-325.57452360958604</c:v>
                </c:pt>
                <c:pt idx="8" formatCode="0.00">
                  <c:v>-325.49392714793652</c:v>
                </c:pt>
                <c:pt idx="9" formatCode="0.00">
                  <c:v>-325.47840235566906</c:v>
                </c:pt>
                <c:pt idx="10" formatCode="0.00">
                  <c:v>-325.3235578175063</c:v>
                </c:pt>
                <c:pt idx="11" formatCode="0.00">
                  <c:v>-325.05115149562704</c:v>
                </c:pt>
                <c:pt idx="12" formatCode="0.00">
                  <c:v>-321.47001835952199</c:v>
                </c:pt>
                <c:pt idx="13" formatCode="0.00">
                  <c:v>-309.66241659855183</c:v>
                </c:pt>
                <c:pt idx="14" formatCode="0.00">
                  <c:v>-144.32727894619151</c:v>
                </c:pt>
                <c:pt idx="15" formatCode="0.00">
                  <c:v>-52.170721721649301</c:v>
                </c:pt>
                <c:pt idx="20" formatCode="0.00">
                  <c:v>-1.0807441358027803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B22-034D-B737-6BDD4ECC76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10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inorUnit val="0.5"/>
      </c:valAx>
      <c:valAx>
        <c:axId val="1326322336"/>
        <c:scaling>
          <c:orientation val="minMax"/>
          <c:max val="3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6868750152360985"/>
          <c:y val="0.70843273179369315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'He+He+Circ'!$AN$32</c:f>
              <c:strCache>
                <c:ptCount val="1"/>
                <c:pt idx="0">
                  <c:v>W0W2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1919256692913385"/>
                  <c:y val="0.2315535169347850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'He+He+Circ'!$AM$37:$AM$41</c:f>
              <c:numCache>
                <c:formatCode>General</c:formatCode>
                <c:ptCount val="5"/>
                <c:pt idx="0">
                  <c:v>2.9</c:v>
                </c:pt>
                <c:pt idx="1">
                  <c:v>2.91</c:v>
                </c:pt>
                <c:pt idx="2">
                  <c:v>2.915</c:v>
                </c:pt>
                <c:pt idx="3">
                  <c:v>2.92</c:v>
                </c:pt>
                <c:pt idx="4">
                  <c:v>2.93</c:v>
                </c:pt>
              </c:numCache>
            </c:numRef>
          </c:xVal>
          <c:yVal>
            <c:numRef>
              <c:f>'He+He+Circ'!$AN$37:$AN$41</c:f>
              <c:numCache>
                <c:formatCode>0.00</c:formatCode>
                <c:ptCount val="5"/>
                <c:pt idx="0">
                  <c:v>-379.97086160348385</c:v>
                </c:pt>
                <c:pt idx="1">
                  <c:v>-380.1036232020586</c:v>
                </c:pt>
                <c:pt idx="2">
                  <c:v>-380.11615502619679</c:v>
                </c:pt>
                <c:pt idx="3">
                  <c:v>-380.10914760797897</c:v>
                </c:pt>
                <c:pt idx="4">
                  <c:v>-379.98409116798348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4EDA-FC49-AF76-0F381F27A3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ajorUnit val="1.0000000000000002E-2"/>
      </c:valAx>
      <c:valAx>
        <c:axId val="13263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19981568503937011"/>
          <c:y val="0.12470067437742528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'He+He+Circ'!$AW$32</c:f>
              <c:strCache>
                <c:ptCount val="1"/>
                <c:pt idx="0">
                  <c:v>W0W1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1919256692913385"/>
                  <c:y val="0.2315535169347850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'He+He+Circ'!$AV$38:$AV$42</c:f>
              <c:numCache>
                <c:formatCode>General</c:formatCode>
                <c:ptCount val="5"/>
                <c:pt idx="0">
                  <c:v>2.9</c:v>
                </c:pt>
                <c:pt idx="1">
                  <c:v>2.9049999999999998</c:v>
                </c:pt>
                <c:pt idx="2">
                  <c:v>2.91</c:v>
                </c:pt>
                <c:pt idx="3">
                  <c:v>2.915</c:v>
                </c:pt>
                <c:pt idx="4">
                  <c:v>2.92</c:v>
                </c:pt>
              </c:numCache>
            </c:numRef>
          </c:xVal>
          <c:yVal>
            <c:numRef>
              <c:f>'He+He+Circ'!$AW$38:$AW$42</c:f>
              <c:numCache>
                <c:formatCode>0.00</c:formatCode>
                <c:ptCount val="5"/>
                <c:pt idx="0">
                  <c:v>-325.45170995373917</c:v>
                </c:pt>
                <c:pt idx="1">
                  <c:v>-325.4929748507987</c:v>
                </c:pt>
                <c:pt idx="2">
                  <c:v>-325.57452360958604</c:v>
                </c:pt>
                <c:pt idx="3">
                  <c:v>-325.49392714793652</c:v>
                </c:pt>
                <c:pt idx="4">
                  <c:v>-325.47840235566906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4DC8-794F-8115-A7F6755F4D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ajorUnit val="1.0000000000000002E-2"/>
      </c:valAx>
      <c:valAx>
        <c:axId val="13263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19981568503937011"/>
          <c:y val="0.12470067437742528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'He+He+Circ'!$BH$32</c:f>
              <c:strCache>
                <c:ptCount val="1"/>
                <c:pt idx="0">
                  <c:v>WY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'He+He+Circ'!$BG$33:$BG$53</c:f>
              <c:numCache>
                <c:formatCode>General</c:formatCode>
                <c:ptCount val="21"/>
                <c:pt idx="4">
                  <c:v>2.8</c:v>
                </c:pt>
                <c:pt idx="5">
                  <c:v>2.9</c:v>
                </c:pt>
                <c:pt idx="6">
                  <c:v>2.92</c:v>
                </c:pt>
                <c:pt idx="7">
                  <c:v>2.93</c:v>
                </c:pt>
                <c:pt idx="8">
                  <c:v>2.94</c:v>
                </c:pt>
                <c:pt idx="9">
                  <c:v>2.95</c:v>
                </c:pt>
                <c:pt idx="10">
                  <c:v>2.96</c:v>
                </c:pt>
                <c:pt idx="11">
                  <c:v>3</c:v>
                </c:pt>
                <c:pt idx="12">
                  <c:v>3.1</c:v>
                </c:pt>
                <c:pt idx="13">
                  <c:v>4</c:v>
                </c:pt>
                <c:pt idx="14">
                  <c:v>5</c:v>
                </c:pt>
                <c:pt idx="20">
                  <c:v>10</c:v>
                </c:pt>
              </c:numCache>
            </c:numRef>
          </c:xVal>
          <c:yVal>
            <c:numRef>
              <c:f>'He+He+Circ'!$BH$33:$BH$55</c:f>
              <c:numCache>
                <c:formatCode>General</c:formatCode>
                <c:ptCount val="23"/>
                <c:pt idx="4" formatCode="0.00">
                  <c:v>-303.24358312616295</c:v>
                </c:pt>
                <c:pt idx="5" formatCode="0.00">
                  <c:v>-314.91896400003139</c:v>
                </c:pt>
                <c:pt idx="6" formatCode="0.00">
                  <c:v>-315.54368050184382</c:v>
                </c:pt>
                <c:pt idx="7" formatCode="0.00">
                  <c:v>-315.66086711434394</c:v>
                </c:pt>
                <c:pt idx="8" formatCode="0.00">
                  <c:v>-315.675180047156</c:v>
                </c:pt>
                <c:pt idx="9" formatCode="0.00">
                  <c:v>-315.59940254758345</c:v>
                </c:pt>
                <c:pt idx="10" formatCode="0.00">
                  <c:v>-315.3982431949359</c:v>
                </c:pt>
                <c:pt idx="11" formatCode="0.00">
                  <c:v>-313.68124660012262</c:v>
                </c:pt>
                <c:pt idx="12" formatCode="0.00">
                  <c:v>-304.10997366647445</c:v>
                </c:pt>
                <c:pt idx="13" formatCode="0.00">
                  <c:v>-142.39062583737558</c:v>
                </c:pt>
                <c:pt idx="14" formatCode="0.00">
                  <c:v>-49.288495556257544</c:v>
                </c:pt>
                <c:pt idx="20" formatCode="0.00">
                  <c:v>-0.96399030213141645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CA0-5E41-9BC7-3EF74754B1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10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inorUnit val="0.5"/>
      </c:valAx>
      <c:valAx>
        <c:axId val="1326322336"/>
        <c:scaling>
          <c:orientation val="minMax"/>
          <c:max val="3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6868750152360985"/>
          <c:y val="0.70843273179369315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'He+He+Circ'!$BH$32</c:f>
              <c:strCache>
                <c:ptCount val="1"/>
                <c:pt idx="0">
                  <c:v>WY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1919256692913385"/>
                  <c:y val="0.2315535169347850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'He+He+Circ'!$BG$39:$BG$43</c:f>
              <c:numCache>
                <c:formatCode>General</c:formatCode>
                <c:ptCount val="5"/>
                <c:pt idx="0">
                  <c:v>2.92</c:v>
                </c:pt>
                <c:pt idx="1">
                  <c:v>2.93</c:v>
                </c:pt>
                <c:pt idx="2">
                  <c:v>2.94</c:v>
                </c:pt>
                <c:pt idx="3">
                  <c:v>2.95</c:v>
                </c:pt>
                <c:pt idx="4">
                  <c:v>2.96</c:v>
                </c:pt>
              </c:numCache>
            </c:numRef>
          </c:xVal>
          <c:yVal>
            <c:numRef>
              <c:f>'He+He+Circ'!$BH$39:$BH$43</c:f>
              <c:numCache>
                <c:formatCode>0.00</c:formatCode>
                <c:ptCount val="5"/>
                <c:pt idx="0">
                  <c:v>-315.54368050184382</c:v>
                </c:pt>
                <c:pt idx="1">
                  <c:v>-315.66086711434394</c:v>
                </c:pt>
                <c:pt idx="2">
                  <c:v>-315.675180047156</c:v>
                </c:pt>
                <c:pt idx="3">
                  <c:v>-315.59940254758345</c:v>
                </c:pt>
                <c:pt idx="4">
                  <c:v>-315.3982431949359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6B5F-BA4A-80DA-9DB70839A5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ajorUnit val="1.0000000000000002E-2"/>
      </c:valAx>
      <c:valAx>
        <c:axId val="13263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19981568503937011"/>
          <c:y val="0.12470067437742528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'He+He+Circ'!$BT$32</c:f>
              <c:strCache>
                <c:ptCount val="1"/>
                <c:pt idx="0">
                  <c:v>WX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'He+He+Circ'!$BS$33:$BS$53</c:f>
              <c:numCache>
                <c:formatCode>General</c:formatCode>
                <c:ptCount val="21"/>
                <c:pt idx="4">
                  <c:v>2.8</c:v>
                </c:pt>
                <c:pt idx="5">
                  <c:v>2.95</c:v>
                </c:pt>
                <c:pt idx="6">
                  <c:v>2.96</c:v>
                </c:pt>
                <c:pt idx="7">
                  <c:v>2.97</c:v>
                </c:pt>
                <c:pt idx="8">
                  <c:v>2.98</c:v>
                </c:pt>
                <c:pt idx="9">
                  <c:v>2.99</c:v>
                </c:pt>
                <c:pt idx="10">
                  <c:v>3</c:v>
                </c:pt>
                <c:pt idx="11">
                  <c:v>3.1</c:v>
                </c:pt>
                <c:pt idx="12">
                  <c:v>4</c:v>
                </c:pt>
                <c:pt idx="13">
                  <c:v>5</c:v>
                </c:pt>
                <c:pt idx="20">
                  <c:v>10</c:v>
                </c:pt>
              </c:numCache>
            </c:numRef>
          </c:xVal>
          <c:yVal>
            <c:numRef>
              <c:f>'He+He+Circ'!$BT$33:$BT$53</c:f>
              <c:numCache>
                <c:formatCode>General</c:formatCode>
                <c:ptCount val="21"/>
                <c:pt idx="4" formatCode="0.00">
                  <c:v>-280.0678078474528</c:v>
                </c:pt>
                <c:pt idx="5" formatCode="0.00">
                  <c:v>-298.7343351894437</c:v>
                </c:pt>
                <c:pt idx="6" formatCode="0.00">
                  <c:v>-298.93272425893343</c:v>
                </c:pt>
                <c:pt idx="7" formatCode="0.00">
                  <c:v>-298.95950326911895</c:v>
                </c:pt>
                <c:pt idx="8" formatCode="0.00">
                  <c:v>-298.93220487184902</c:v>
                </c:pt>
                <c:pt idx="9" formatCode="0.00">
                  <c:v>-298.81620138061038</c:v>
                </c:pt>
                <c:pt idx="10" formatCode="0.00">
                  <c:v>-298.56188804822665</c:v>
                </c:pt>
                <c:pt idx="11" formatCode="0.00">
                  <c:v>-291.93303624843827</c:v>
                </c:pt>
                <c:pt idx="12" formatCode="0.00">
                  <c:v>-139.82908314146059</c:v>
                </c:pt>
                <c:pt idx="13" formatCode="0.00">
                  <c:v>-47.748822803575365</c:v>
                </c:pt>
                <c:pt idx="20" formatCode="0.00">
                  <c:v>-0.85993336995718961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F8A-E543-9AC1-9B840746F4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10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inorUnit val="0.5"/>
      </c:valAx>
      <c:valAx>
        <c:axId val="1326322336"/>
        <c:scaling>
          <c:orientation val="minMax"/>
          <c:max val="3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6868750152360985"/>
          <c:y val="0.70843273179369315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Y'!$C$34</c:f>
              <c:strCache>
                <c:ptCount val="1"/>
                <c:pt idx="0">
                  <c:v>Z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8.7928004252633016E-2"/>
                  <c:y val="0.148328294729582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'He+CircC Z + W + A + X + Y'!$B$43:$B$51</c:f>
              <c:numCache>
                <c:formatCode>0.00</c:formatCode>
                <c:ptCount val="9"/>
                <c:pt idx="0">
                  <c:v>2.86</c:v>
                </c:pt>
                <c:pt idx="1">
                  <c:v>2.87</c:v>
                </c:pt>
                <c:pt idx="2">
                  <c:v>2.88</c:v>
                </c:pt>
                <c:pt idx="3">
                  <c:v>2.9</c:v>
                </c:pt>
                <c:pt idx="4">
                  <c:v>2.9</c:v>
                </c:pt>
                <c:pt idx="5">
                  <c:v>2.92</c:v>
                </c:pt>
                <c:pt idx="6">
                  <c:v>2.93</c:v>
                </c:pt>
                <c:pt idx="7">
                  <c:v>2.94</c:v>
                </c:pt>
                <c:pt idx="8">
                  <c:v>2.95</c:v>
                </c:pt>
              </c:numCache>
            </c:numRef>
          </c:xVal>
          <c:yVal>
            <c:numRef>
              <c:f>'He+CircC Z + W + A + X + Y'!$C$43:$C$51</c:f>
              <c:numCache>
                <c:formatCode>0.00</c:formatCode>
                <c:ptCount val="9"/>
                <c:pt idx="0">
                  <c:v>-387.00708232086873</c:v>
                </c:pt>
                <c:pt idx="1">
                  <c:v>-387.55227013584363</c:v>
                </c:pt>
                <c:pt idx="2">
                  <c:v>-387.94495078576017</c:v>
                </c:pt>
                <c:pt idx="3">
                  <c:v>-388.29659736274084</c:v>
                </c:pt>
                <c:pt idx="4">
                  <c:v>-388.29659736274084</c:v>
                </c:pt>
                <c:pt idx="5">
                  <c:v>-388.10674970439925</c:v>
                </c:pt>
                <c:pt idx="6">
                  <c:v>-387.82210826049476</c:v>
                </c:pt>
                <c:pt idx="7">
                  <c:v>-387.41733670442107</c:v>
                </c:pt>
                <c:pt idx="8">
                  <c:v>-386.89748495360334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27F-8641-BD50-AD47A481D8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62258646466660017"/>
          <c:y val="0.60779631013276614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'He+He+Circ'!$BT$32</c:f>
              <c:strCache>
                <c:ptCount val="1"/>
                <c:pt idx="0">
                  <c:v>WX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1919256692913385"/>
                  <c:y val="0.2315535169347850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'He+He+Circ'!$BS$38:$BS$43</c:f>
              <c:numCache>
                <c:formatCode>General</c:formatCode>
                <c:ptCount val="6"/>
                <c:pt idx="0">
                  <c:v>2.95</c:v>
                </c:pt>
                <c:pt idx="1">
                  <c:v>2.96</c:v>
                </c:pt>
                <c:pt idx="2">
                  <c:v>2.97</c:v>
                </c:pt>
                <c:pt idx="3">
                  <c:v>2.98</c:v>
                </c:pt>
                <c:pt idx="4">
                  <c:v>2.99</c:v>
                </c:pt>
                <c:pt idx="5">
                  <c:v>3</c:v>
                </c:pt>
              </c:numCache>
            </c:numRef>
          </c:xVal>
          <c:yVal>
            <c:numRef>
              <c:f>'He+He+Circ'!$BT$38:$BT$43</c:f>
              <c:numCache>
                <c:formatCode>0.00</c:formatCode>
                <c:ptCount val="6"/>
                <c:pt idx="0">
                  <c:v>-298.7343351894437</c:v>
                </c:pt>
                <c:pt idx="1">
                  <c:v>-298.93272425893343</c:v>
                </c:pt>
                <c:pt idx="2">
                  <c:v>-298.95950326911895</c:v>
                </c:pt>
                <c:pt idx="3">
                  <c:v>-298.93220487184902</c:v>
                </c:pt>
                <c:pt idx="4">
                  <c:v>-298.81620138061038</c:v>
                </c:pt>
                <c:pt idx="5">
                  <c:v>-298.56188804822665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12FF-9E46-A3D9-1A26B58875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ajorUnit val="1.0000000000000002E-2"/>
      </c:valAx>
      <c:valAx>
        <c:axId val="13263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19981568503937011"/>
          <c:y val="0.12470067437742528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'He+He+Circ'!$CE$32</c:f>
              <c:strCache>
                <c:ptCount val="1"/>
                <c:pt idx="0">
                  <c:v>XY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'He+He+Circ'!$CD$33:$CD$53</c:f>
              <c:numCache>
                <c:formatCode>General</c:formatCode>
                <c:ptCount val="21"/>
                <c:pt idx="2">
                  <c:v>2.8</c:v>
                </c:pt>
                <c:pt idx="3">
                  <c:v>2.9</c:v>
                </c:pt>
                <c:pt idx="4">
                  <c:v>2.92</c:v>
                </c:pt>
                <c:pt idx="5">
                  <c:v>2.93</c:v>
                </c:pt>
                <c:pt idx="6">
                  <c:v>2.94</c:v>
                </c:pt>
                <c:pt idx="7">
                  <c:v>2.95</c:v>
                </c:pt>
                <c:pt idx="8">
                  <c:v>2.96</c:v>
                </c:pt>
                <c:pt idx="9">
                  <c:v>3</c:v>
                </c:pt>
                <c:pt idx="10">
                  <c:v>3.1</c:v>
                </c:pt>
                <c:pt idx="11">
                  <c:v>4</c:v>
                </c:pt>
                <c:pt idx="12">
                  <c:v>5</c:v>
                </c:pt>
                <c:pt idx="20">
                  <c:v>10</c:v>
                </c:pt>
              </c:numCache>
            </c:numRef>
          </c:xVal>
          <c:yVal>
            <c:numRef>
              <c:f>'He+He+Circ'!$CE$33:$CE$53</c:f>
              <c:numCache>
                <c:formatCode>General</c:formatCode>
                <c:ptCount val="21"/>
                <c:pt idx="2" formatCode="0.00">
                  <c:v>-302.10948987959961</c:v>
                </c:pt>
                <c:pt idx="3" formatCode="0.00">
                  <c:v>-313.41562157343299</c:v>
                </c:pt>
                <c:pt idx="4" formatCode="0.00">
                  <c:v>-313.94721792861003</c:v>
                </c:pt>
                <c:pt idx="5" formatCode="0.00">
                  <c:v>-314.03404742894628</c:v>
                </c:pt>
                <c:pt idx="6" formatCode="0.00">
                  <c:v>-314.00859588711495</c:v>
                </c:pt>
                <c:pt idx="7" formatCode="0.00">
                  <c:v>-313.87594208995978</c:v>
                </c:pt>
                <c:pt idx="8" formatCode="0.00">
                  <c:v>-313.64214599088092</c:v>
                </c:pt>
                <c:pt idx="9" formatCode="0.00">
                  <c:v>-311.75293307897419</c:v>
                </c:pt>
                <c:pt idx="10" formatCode="0.00">
                  <c:v>-301.75143704742095</c:v>
                </c:pt>
                <c:pt idx="11" formatCode="0.00">
                  <c:v>-140.10195111158723</c:v>
                </c:pt>
                <c:pt idx="12" formatCode="0.00">
                  <c:v>-49.969655708048428</c:v>
                </c:pt>
                <c:pt idx="20" formatCode="0.00">
                  <c:v>-0.96234553262259426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DD8-2941-B60E-27043E4158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  <c:max val="10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inorUnit val="0.5"/>
      </c:valAx>
      <c:valAx>
        <c:axId val="1326322336"/>
        <c:scaling>
          <c:orientation val="minMax"/>
          <c:max val="3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6868750152360985"/>
          <c:y val="0.70843273179369315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'He+He+Circ'!$CE$32</c:f>
              <c:strCache>
                <c:ptCount val="1"/>
                <c:pt idx="0">
                  <c:v>XY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1919256692913385"/>
                  <c:y val="0.2315535169347850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'He+He+Circ'!$CD$36:$CD$41</c:f>
              <c:numCache>
                <c:formatCode>General</c:formatCode>
                <c:ptCount val="6"/>
                <c:pt idx="0">
                  <c:v>2.9</c:v>
                </c:pt>
                <c:pt idx="1">
                  <c:v>2.92</c:v>
                </c:pt>
                <c:pt idx="2">
                  <c:v>2.93</c:v>
                </c:pt>
                <c:pt idx="3">
                  <c:v>2.94</c:v>
                </c:pt>
                <c:pt idx="4">
                  <c:v>2.95</c:v>
                </c:pt>
                <c:pt idx="5">
                  <c:v>2.96</c:v>
                </c:pt>
              </c:numCache>
            </c:numRef>
          </c:xVal>
          <c:yVal>
            <c:numRef>
              <c:f>'He+He+Circ'!$CE$36:$CE$41</c:f>
              <c:numCache>
                <c:formatCode>0.00</c:formatCode>
                <c:ptCount val="6"/>
                <c:pt idx="0">
                  <c:v>-313.41562157343299</c:v>
                </c:pt>
                <c:pt idx="1">
                  <c:v>-313.94721792861003</c:v>
                </c:pt>
                <c:pt idx="2">
                  <c:v>-314.03404742894628</c:v>
                </c:pt>
                <c:pt idx="3">
                  <c:v>-314.00859588711495</c:v>
                </c:pt>
                <c:pt idx="4">
                  <c:v>-313.87594208995978</c:v>
                </c:pt>
                <c:pt idx="5">
                  <c:v>-313.64214599088092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80F5-324D-BE4D-D9CDB79C85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33355600"/>
        <c:axId val="1326322336"/>
      </c:scatterChart>
      <c:valAx>
        <c:axId val="123335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6322336"/>
        <c:crosses val="autoZero"/>
        <c:crossBetween val="midCat"/>
        <c:majorUnit val="1.0000000000000002E-2"/>
      </c:valAx>
      <c:valAx>
        <c:axId val="13263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335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19981568503937011"/>
          <c:y val="0.12470067437742528"/>
          <c:w val="0.53459279058007647"/>
          <c:h val="6.06092001657687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UHeHe</a:t>
            </a:r>
          </a:p>
        </c:rich>
      </c:tx>
      <c:layout>
        <c:manualLayout>
          <c:xMode val="edge"/>
          <c:yMode val="edge"/>
          <c:x val="0.36546389405251828"/>
          <c:y val="2.45700245700245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2"/>
          <c:order val="0"/>
          <c:tx>
            <c:v>UHeHe</c:v>
          </c:tx>
          <c:spPr>
            <a:ln w="952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'He, HeHe, Circumcoronene'!$G$5:$G$83</c:f>
              <c:numCache>
                <c:formatCode>General</c:formatCode>
                <c:ptCount val="79"/>
                <c:pt idx="0">
                  <c:v>2</c:v>
                </c:pt>
                <c:pt idx="1">
                  <c:v>2.1</c:v>
                </c:pt>
                <c:pt idx="2">
                  <c:v>2.2000000000000002</c:v>
                </c:pt>
                <c:pt idx="3">
                  <c:v>2.2999999999999998</c:v>
                </c:pt>
                <c:pt idx="4">
                  <c:v>2.4</c:v>
                </c:pt>
                <c:pt idx="5">
                  <c:v>2.5</c:v>
                </c:pt>
                <c:pt idx="6">
                  <c:v>2.6</c:v>
                </c:pt>
                <c:pt idx="7">
                  <c:v>2.7</c:v>
                </c:pt>
                <c:pt idx="8">
                  <c:v>2.8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2.94</c:v>
                </c:pt>
                <c:pt idx="14">
                  <c:v>2.95</c:v>
                </c:pt>
                <c:pt idx="15">
                  <c:v>2.96</c:v>
                </c:pt>
                <c:pt idx="16">
                  <c:v>2.97</c:v>
                </c:pt>
                <c:pt idx="17">
                  <c:v>2.98</c:v>
                </c:pt>
                <c:pt idx="18">
                  <c:v>2.99</c:v>
                </c:pt>
                <c:pt idx="19">
                  <c:v>3</c:v>
                </c:pt>
                <c:pt idx="20">
                  <c:v>3.01</c:v>
                </c:pt>
                <c:pt idx="21">
                  <c:v>3.02</c:v>
                </c:pt>
                <c:pt idx="22">
                  <c:v>3.03</c:v>
                </c:pt>
                <c:pt idx="23">
                  <c:v>3.04</c:v>
                </c:pt>
                <c:pt idx="24">
                  <c:v>3.05</c:v>
                </c:pt>
                <c:pt idx="25">
                  <c:v>3.06</c:v>
                </c:pt>
                <c:pt idx="26">
                  <c:v>3.07</c:v>
                </c:pt>
                <c:pt idx="27">
                  <c:v>3.08</c:v>
                </c:pt>
                <c:pt idx="28">
                  <c:v>3.09</c:v>
                </c:pt>
                <c:pt idx="29">
                  <c:v>3.1</c:v>
                </c:pt>
                <c:pt idx="30">
                  <c:v>3.11</c:v>
                </c:pt>
                <c:pt idx="31">
                  <c:v>3.12</c:v>
                </c:pt>
                <c:pt idx="32">
                  <c:v>3.13</c:v>
                </c:pt>
                <c:pt idx="33">
                  <c:v>3.14</c:v>
                </c:pt>
                <c:pt idx="34">
                  <c:v>3.15</c:v>
                </c:pt>
                <c:pt idx="35">
                  <c:v>3.16</c:v>
                </c:pt>
                <c:pt idx="36">
                  <c:v>3.17</c:v>
                </c:pt>
                <c:pt idx="37">
                  <c:v>3.18</c:v>
                </c:pt>
                <c:pt idx="38">
                  <c:v>3.19</c:v>
                </c:pt>
                <c:pt idx="39">
                  <c:v>3.2</c:v>
                </c:pt>
                <c:pt idx="40">
                  <c:v>3.3</c:v>
                </c:pt>
                <c:pt idx="41">
                  <c:v>3.4</c:v>
                </c:pt>
                <c:pt idx="42">
                  <c:v>3.5</c:v>
                </c:pt>
                <c:pt idx="43">
                  <c:v>3.6</c:v>
                </c:pt>
                <c:pt idx="44">
                  <c:v>3.7</c:v>
                </c:pt>
                <c:pt idx="45">
                  <c:v>3.8</c:v>
                </c:pt>
                <c:pt idx="46">
                  <c:v>3.9</c:v>
                </c:pt>
                <c:pt idx="47">
                  <c:v>4</c:v>
                </c:pt>
                <c:pt idx="48">
                  <c:v>4.0999999999999996</c:v>
                </c:pt>
                <c:pt idx="49">
                  <c:v>4.2</c:v>
                </c:pt>
                <c:pt idx="50">
                  <c:v>4.3</c:v>
                </c:pt>
                <c:pt idx="51">
                  <c:v>4.4000000000000004</c:v>
                </c:pt>
                <c:pt idx="52">
                  <c:v>4.5</c:v>
                </c:pt>
                <c:pt idx="53">
                  <c:v>4.5999999999999996</c:v>
                </c:pt>
                <c:pt idx="54">
                  <c:v>4.7</c:v>
                </c:pt>
                <c:pt idx="55">
                  <c:v>4.8</c:v>
                </c:pt>
                <c:pt idx="56">
                  <c:v>4.9000000000000004</c:v>
                </c:pt>
                <c:pt idx="57">
                  <c:v>5</c:v>
                </c:pt>
                <c:pt idx="58">
                  <c:v>5.0999999999999996</c:v>
                </c:pt>
                <c:pt idx="59">
                  <c:v>5.2</c:v>
                </c:pt>
                <c:pt idx="60">
                  <c:v>5.3</c:v>
                </c:pt>
                <c:pt idx="61">
                  <c:v>5.4</c:v>
                </c:pt>
                <c:pt idx="62">
                  <c:v>5.5</c:v>
                </c:pt>
                <c:pt idx="63">
                  <c:v>5.6</c:v>
                </c:pt>
                <c:pt idx="64">
                  <c:v>5.7</c:v>
                </c:pt>
                <c:pt idx="65">
                  <c:v>5.8</c:v>
                </c:pt>
                <c:pt idx="66">
                  <c:v>5.9</c:v>
                </c:pt>
                <c:pt idx="67">
                  <c:v>6</c:v>
                </c:pt>
                <c:pt idx="68">
                  <c:v>6.1</c:v>
                </c:pt>
                <c:pt idx="69">
                  <c:v>6.2</c:v>
                </c:pt>
                <c:pt idx="70">
                  <c:v>6.3</c:v>
                </c:pt>
                <c:pt idx="71">
                  <c:v>6.4</c:v>
                </c:pt>
                <c:pt idx="72">
                  <c:v>6.5</c:v>
                </c:pt>
                <c:pt idx="73">
                  <c:v>6.6</c:v>
                </c:pt>
                <c:pt idx="74">
                  <c:v>6.7</c:v>
                </c:pt>
                <c:pt idx="75">
                  <c:v>6.8</c:v>
                </c:pt>
                <c:pt idx="76">
                  <c:v>6.9</c:v>
                </c:pt>
                <c:pt idx="77">
                  <c:v>7</c:v>
                </c:pt>
                <c:pt idx="78">
                  <c:v>8</c:v>
                </c:pt>
              </c:numCache>
            </c:numRef>
          </c:xVal>
          <c:yVal>
            <c:numRef>
              <c:f>'He, HeHe, Circumcoronene'!$H$5:$H$83</c:f>
              <c:numCache>
                <c:formatCode>0.00</c:formatCode>
                <c:ptCount val="79"/>
                <c:pt idx="0">
                  <c:v>560.08523797310238</c:v>
                </c:pt>
                <c:pt idx="1">
                  <c:v>343.93868687902363</c:v>
                </c:pt>
                <c:pt idx="2">
                  <c:v>206.8987880870614</c:v>
                </c:pt>
                <c:pt idx="3">
                  <c:v>120.63506888439358</c:v>
                </c:pt>
                <c:pt idx="4">
                  <c:v>66.634194169472252</c:v>
                </c:pt>
                <c:pt idx="5">
                  <c:v>32.996565614971239</c:v>
                </c:pt>
                <c:pt idx="6">
                  <c:v>12.250705132109163</c:v>
                </c:pt>
                <c:pt idx="7">
                  <c:v>-0.22225981974896628</c:v>
                </c:pt>
                <c:pt idx="8">
                  <c:v>-7.3007584353369328</c:v>
                </c:pt>
                <c:pt idx="9">
                  <c:v>-10.845781997079154</c:v>
                </c:pt>
                <c:pt idx="10">
                  <c:v>-11.05836580942904</c:v>
                </c:pt>
                <c:pt idx="11">
                  <c:v>-11.249577539993952</c:v>
                </c:pt>
                <c:pt idx="12">
                  <c:v>-11.420405214144843</c:v>
                </c:pt>
                <c:pt idx="13">
                  <c:v>-11.571802417275178</c:v>
                </c:pt>
                <c:pt idx="14">
                  <c:v>-11.704690313810127</c:v>
                </c:pt>
                <c:pt idx="15">
                  <c:v>-11.819959378774017</c:v>
                </c:pt>
                <c:pt idx="16">
                  <c:v>-11.918469453895284</c:v>
                </c:pt>
                <c:pt idx="17">
                  <c:v>-12.001051335453035</c:v>
                </c:pt>
                <c:pt idx="18">
                  <c:v>-12.068507639164151</c:v>
                </c:pt>
                <c:pt idx="19">
                  <c:v>-12.121613260807367</c:v>
                </c:pt>
                <c:pt idx="20">
                  <c:v>-12.161116416598396</c:v>
                </c:pt>
                <c:pt idx="21">
                  <c:v>-12.187739390743401</c:v>
                </c:pt>
                <c:pt idx="22">
                  <c:v>-12.202179027574067</c:v>
                </c:pt>
                <c:pt idx="23">
                  <c:v>-12.205107596178498</c:v>
                </c:pt>
                <c:pt idx="24">
                  <c:v>-12.197173338641258</c:v>
                </c:pt>
                <c:pt idx="25">
                  <c:v>-12.179000988821874</c:v>
                </c:pt>
                <c:pt idx="26">
                  <c:v>-12.151192436391389</c:v>
                </c:pt>
                <c:pt idx="27">
                  <c:v>-12.114327274047614</c:v>
                </c:pt>
                <c:pt idx="28">
                  <c:v>-12.068963289137875</c:v>
                </c:pt>
                <c:pt idx="29">
                  <c:v>-12.015636981156588</c:v>
                </c:pt>
                <c:pt idx="30">
                  <c:v>-11.954864082573291</c:v>
                </c:pt>
                <c:pt idx="31">
                  <c:v>-11.88714007709881</c:v>
                </c:pt>
                <c:pt idx="32">
                  <c:v>-11.812940632384976</c:v>
                </c:pt>
                <c:pt idx="33">
                  <c:v>-11.732722032980538</c:v>
                </c:pt>
                <c:pt idx="34">
                  <c:v>-11.646921757264135</c:v>
                </c:pt>
                <c:pt idx="35">
                  <c:v>-11.555958852245753</c:v>
                </c:pt>
                <c:pt idx="36">
                  <c:v>-11.460234509731157</c:v>
                </c:pt>
                <c:pt idx="37">
                  <c:v>-11.360132298939599</c:v>
                </c:pt>
                <c:pt idx="38">
                  <c:v>-11.256018856671425</c:v>
                </c:pt>
                <c:pt idx="39">
                  <c:v>-11.148244177055471</c:v>
                </c:pt>
                <c:pt idx="40">
                  <c:v>-9.9351508724893751</c:v>
                </c:pt>
                <c:pt idx="41">
                  <c:v>-8.6344532105279779</c:v>
                </c:pt>
                <c:pt idx="42">
                  <c:v>-7.3892306828292362</c:v>
                </c:pt>
                <c:pt idx="43">
                  <c:v>-6.2656739146448608</c:v>
                </c:pt>
                <c:pt idx="44">
                  <c:v>-5.2840587687562675</c:v>
                </c:pt>
                <c:pt idx="45">
                  <c:v>-4.4409701050790984</c:v>
                </c:pt>
                <c:pt idx="46">
                  <c:v>-3.7231950261097539</c:v>
                </c:pt>
                <c:pt idx="47">
                  <c:v>-3.1152703621381952</c:v>
                </c:pt>
                <c:pt idx="48">
                  <c:v>-2.6024921782699355</c:v>
                </c:pt>
                <c:pt idx="49">
                  <c:v>-2.1719106633010195</c:v>
                </c:pt>
                <c:pt idx="50">
                  <c:v>-1.8121901786412677</c:v>
                </c:pt>
                <c:pt idx="51">
                  <c:v>-1.513270340683516</c:v>
                </c:pt>
                <c:pt idx="52">
                  <c:v>-1.2661085288579483</c:v>
                </c:pt>
                <c:pt idx="53">
                  <c:v>-1.0625644811059887</c:v>
                </c:pt>
                <c:pt idx="54">
                  <c:v>-0.89538065125985911</c:v>
                </c:pt>
                <c:pt idx="55">
                  <c:v>-0.75819533221804047</c:v>
                </c:pt>
                <c:pt idx="56">
                  <c:v>-0.64551738925316915</c:v>
                </c:pt>
                <c:pt idx="57">
                  <c:v>-0.55280209057459295</c:v>
                </c:pt>
                <c:pt idx="58">
                  <c:v>-0.47620512560525707</c:v>
                </c:pt>
                <c:pt idx="59">
                  <c:v>-0.41262122669844031</c:v>
                </c:pt>
                <c:pt idx="60">
                  <c:v>-0.35954678531022133</c:v>
                </c:pt>
                <c:pt idx="61">
                  <c:v>-0.31497840658678194</c:v>
                </c:pt>
                <c:pt idx="62">
                  <c:v>-0.27731965706590117</c:v>
                </c:pt>
                <c:pt idx="63">
                  <c:v>-0.24530038757006789</c:v>
                </c:pt>
                <c:pt idx="64">
                  <c:v>-0.21790906475949726</c:v>
                </c:pt>
                <c:pt idx="65">
                  <c:v>-0.19433805421536529</c:v>
                </c:pt>
                <c:pt idx="66">
                  <c:v>-0.17393997950875129</c:v>
                </c:pt>
                <c:pt idx="67">
                  <c:v>-0.1561935701772599</c:v>
                </c:pt>
                <c:pt idx="68">
                  <c:v>-0.14067689531463259</c:v>
                </c:pt>
                <c:pt idx="69">
                  <c:v>-0.12704691191198259</c:v>
                </c:pt>
                <c:pt idx="70">
                  <c:v>-0.11502210178865173</c:v>
                </c:pt>
                <c:pt idx="71">
                  <c:v>-0.10437153907118318</c:v>
                </c:pt>
                <c:pt idx="72">
                  <c:v>-9.4904910687671637E-2</c:v>
                </c:pt>
                <c:pt idx="73">
                  <c:v>-8.646017046344627E-2</c:v>
                </c:pt>
                <c:pt idx="74">
                  <c:v>-7.8906625917383802E-2</c:v>
                </c:pt>
                <c:pt idx="75">
                  <c:v>-7.2131121844616217E-2</c:v>
                </c:pt>
                <c:pt idx="76">
                  <c:v>-6.6038414861821798E-2</c:v>
                </c:pt>
                <c:pt idx="77">
                  <c:v>-6.0547337776517343E-2</c:v>
                </c:pt>
                <c:pt idx="78">
                  <c:v>-2.7109544856366023E-2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DEF-8D4B-915A-5003A8EE7186}"/>
            </c:ext>
          </c:extLst>
        </c:ser>
        <c:ser>
          <c:idx val="1"/>
          <c:order val="1"/>
          <c:tx>
            <c:strRef>
              <c:f>'He+He+Circ'!$F$4</c:f>
              <c:strCache>
                <c:ptCount val="1"/>
                <c:pt idx="0">
                  <c:v>Uads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rgbClr val="0070C0"/>
                </a:solidFill>
              </a:ln>
              <a:effectLst/>
            </c:spPr>
          </c:marker>
          <c:xVal>
            <c:numRef>
              <c:f>'He+He+Circ'!$D$5:$D$16</c:f>
              <c:numCache>
                <c:formatCode>General</c:formatCode>
                <c:ptCount val="12"/>
                <c:pt idx="0">
                  <c:v>2.4595099999999999</c:v>
                </c:pt>
                <c:pt idx="1">
                  <c:v>2.4595099999999999</c:v>
                </c:pt>
                <c:pt idx="2">
                  <c:v>2.4595099999999999</c:v>
                </c:pt>
                <c:pt idx="3">
                  <c:v>2.4595099999999999</c:v>
                </c:pt>
                <c:pt idx="4">
                  <c:v>2.4595099999999999</c:v>
                </c:pt>
                <c:pt idx="6">
                  <c:v>4.26</c:v>
                </c:pt>
                <c:pt idx="7">
                  <c:v>4.26</c:v>
                </c:pt>
                <c:pt idx="9">
                  <c:v>4.9190199999999997</c:v>
                </c:pt>
                <c:pt idx="11">
                  <c:v>7.3785360000000004</c:v>
                </c:pt>
              </c:numCache>
            </c:numRef>
          </c:xVal>
          <c:yVal>
            <c:numRef>
              <c:f>'He+He+Circ'!$F$5:$F$16</c:f>
              <c:numCache>
                <c:formatCode>0.00</c:formatCode>
                <c:ptCount val="12"/>
                <c:pt idx="0">
                  <c:v>51.517887145179145</c:v>
                </c:pt>
                <c:pt idx="1">
                  <c:v>51.525476390413985</c:v>
                </c:pt>
                <c:pt idx="2" formatCode="General">
                  <c:v>48.03</c:v>
                </c:pt>
                <c:pt idx="3" formatCode="General">
                  <c:v>48.72</c:v>
                </c:pt>
                <c:pt idx="4" formatCode="General">
                  <c:v>50.37</c:v>
                </c:pt>
                <c:pt idx="6">
                  <c:v>-3.0161550261967705</c:v>
                </c:pt>
                <c:pt idx="7">
                  <c:v>-2.1433345934684098</c:v>
                </c:pt>
                <c:pt idx="9">
                  <c:v>-1.9667364389785007</c:v>
                </c:pt>
                <c:pt idx="11">
                  <c:v>-0.79557044875349447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EB4-634A-BC7C-DEF2928F1A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30435472"/>
        <c:axId val="1476636976"/>
      </c:scatterChart>
      <c:valAx>
        <c:axId val="1430435472"/>
        <c:scaling>
          <c:orientation val="minMax"/>
          <c:max val="7.5"/>
          <c:min val="2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i="1">
                    <a:solidFill>
                      <a:sysClr val="windowText" lastClr="000000"/>
                    </a:solidFill>
                  </a:rPr>
                  <a:t>z</a:t>
                </a:r>
                <a:r>
                  <a:rPr lang="en-US" i="1" baseline="0">
                    <a:solidFill>
                      <a:sysClr val="windowText" lastClr="000000"/>
                    </a:solidFill>
                  </a:rPr>
                  <a:t> </a:t>
                </a:r>
                <a:r>
                  <a:rPr lang="en-US" i="0" baseline="0">
                    <a:solidFill>
                      <a:sysClr val="windowText" lastClr="000000"/>
                    </a:solidFill>
                  </a:rPr>
                  <a:t>(</a:t>
                </a:r>
                <a:r>
                  <a:rPr lang="en-US" sz="1600" b="0" i="0" u="none" strike="noStrike" baseline="0">
                    <a:solidFill>
                      <a:sysClr val="windowText" lastClr="000000"/>
                    </a:solidFill>
                    <a:effectLst/>
                  </a:rPr>
                  <a:t>Å)</a:t>
                </a:r>
                <a:endParaRPr lang="en-US" i="1">
                  <a:solidFill>
                    <a:sysClr val="windowText" lastClr="000000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6636976"/>
        <c:crossesAt val="-1000"/>
        <c:crossBetween val="midCat"/>
      </c:valAx>
      <c:valAx>
        <c:axId val="1476636976"/>
        <c:scaling>
          <c:orientation val="minMax"/>
          <c:max val="100"/>
          <c:min val="-20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0435472"/>
        <c:crossesAt val="2"/>
        <c:crossBetween val="midCat"/>
        <c:minorUnit val="5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20440319582408695"/>
          <c:y val="0.13527617094546229"/>
          <c:w val="0.19802645220948806"/>
          <c:h val="0.1428057575605597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2"/>
          <c:order val="0"/>
          <c:tx>
            <c:v>UHeHe</c:v>
          </c:tx>
          <c:spPr>
            <a:ln w="952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'He, HeHe, Circumcoronene'!$G$5:$G$83</c:f>
              <c:numCache>
                <c:formatCode>General</c:formatCode>
                <c:ptCount val="79"/>
                <c:pt idx="0">
                  <c:v>2</c:v>
                </c:pt>
                <c:pt idx="1">
                  <c:v>2.1</c:v>
                </c:pt>
                <c:pt idx="2">
                  <c:v>2.2000000000000002</c:v>
                </c:pt>
                <c:pt idx="3">
                  <c:v>2.2999999999999998</c:v>
                </c:pt>
                <c:pt idx="4">
                  <c:v>2.4</c:v>
                </c:pt>
                <c:pt idx="5">
                  <c:v>2.5</c:v>
                </c:pt>
                <c:pt idx="6">
                  <c:v>2.6</c:v>
                </c:pt>
                <c:pt idx="7">
                  <c:v>2.7</c:v>
                </c:pt>
                <c:pt idx="8">
                  <c:v>2.8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2.94</c:v>
                </c:pt>
                <c:pt idx="14">
                  <c:v>2.95</c:v>
                </c:pt>
                <c:pt idx="15">
                  <c:v>2.96</c:v>
                </c:pt>
                <c:pt idx="16">
                  <c:v>2.97</c:v>
                </c:pt>
                <c:pt idx="17">
                  <c:v>2.98</c:v>
                </c:pt>
                <c:pt idx="18">
                  <c:v>2.99</c:v>
                </c:pt>
                <c:pt idx="19">
                  <c:v>3</c:v>
                </c:pt>
                <c:pt idx="20">
                  <c:v>3.01</c:v>
                </c:pt>
                <c:pt idx="21">
                  <c:v>3.02</c:v>
                </c:pt>
                <c:pt idx="22">
                  <c:v>3.03</c:v>
                </c:pt>
                <c:pt idx="23">
                  <c:v>3.04</c:v>
                </c:pt>
                <c:pt idx="24">
                  <c:v>3.05</c:v>
                </c:pt>
                <c:pt idx="25">
                  <c:v>3.06</c:v>
                </c:pt>
                <c:pt idx="26">
                  <c:v>3.07</c:v>
                </c:pt>
                <c:pt idx="27">
                  <c:v>3.08</c:v>
                </c:pt>
                <c:pt idx="28">
                  <c:v>3.09</c:v>
                </c:pt>
                <c:pt idx="29">
                  <c:v>3.1</c:v>
                </c:pt>
                <c:pt idx="30">
                  <c:v>3.11</c:v>
                </c:pt>
                <c:pt idx="31">
                  <c:v>3.12</c:v>
                </c:pt>
                <c:pt idx="32">
                  <c:v>3.13</c:v>
                </c:pt>
                <c:pt idx="33">
                  <c:v>3.14</c:v>
                </c:pt>
                <c:pt idx="34">
                  <c:v>3.15</c:v>
                </c:pt>
                <c:pt idx="35">
                  <c:v>3.16</c:v>
                </c:pt>
                <c:pt idx="36">
                  <c:v>3.17</c:v>
                </c:pt>
                <c:pt idx="37">
                  <c:v>3.18</c:v>
                </c:pt>
                <c:pt idx="38">
                  <c:v>3.19</c:v>
                </c:pt>
                <c:pt idx="39">
                  <c:v>3.2</c:v>
                </c:pt>
                <c:pt idx="40">
                  <c:v>3.3</c:v>
                </c:pt>
                <c:pt idx="41">
                  <c:v>3.4</c:v>
                </c:pt>
                <c:pt idx="42">
                  <c:v>3.5</c:v>
                </c:pt>
                <c:pt idx="43">
                  <c:v>3.6</c:v>
                </c:pt>
                <c:pt idx="44">
                  <c:v>3.7</c:v>
                </c:pt>
                <c:pt idx="45">
                  <c:v>3.8</c:v>
                </c:pt>
                <c:pt idx="46">
                  <c:v>3.9</c:v>
                </c:pt>
                <c:pt idx="47">
                  <c:v>4</c:v>
                </c:pt>
                <c:pt idx="48">
                  <c:v>4.0999999999999996</c:v>
                </c:pt>
                <c:pt idx="49">
                  <c:v>4.2</c:v>
                </c:pt>
                <c:pt idx="50">
                  <c:v>4.3</c:v>
                </c:pt>
                <c:pt idx="51">
                  <c:v>4.4000000000000004</c:v>
                </c:pt>
                <c:pt idx="52">
                  <c:v>4.5</c:v>
                </c:pt>
                <c:pt idx="53">
                  <c:v>4.5999999999999996</c:v>
                </c:pt>
                <c:pt idx="54">
                  <c:v>4.7</c:v>
                </c:pt>
                <c:pt idx="55">
                  <c:v>4.8</c:v>
                </c:pt>
                <c:pt idx="56">
                  <c:v>4.9000000000000004</c:v>
                </c:pt>
                <c:pt idx="57">
                  <c:v>5</c:v>
                </c:pt>
                <c:pt idx="58">
                  <c:v>5.0999999999999996</c:v>
                </c:pt>
                <c:pt idx="59">
                  <c:v>5.2</c:v>
                </c:pt>
                <c:pt idx="60">
                  <c:v>5.3</c:v>
                </c:pt>
                <c:pt idx="61">
                  <c:v>5.4</c:v>
                </c:pt>
                <c:pt idx="62">
                  <c:v>5.5</c:v>
                </c:pt>
                <c:pt idx="63">
                  <c:v>5.6</c:v>
                </c:pt>
                <c:pt idx="64">
                  <c:v>5.7</c:v>
                </c:pt>
                <c:pt idx="65">
                  <c:v>5.8</c:v>
                </c:pt>
                <c:pt idx="66">
                  <c:v>5.9</c:v>
                </c:pt>
                <c:pt idx="67">
                  <c:v>6</c:v>
                </c:pt>
                <c:pt idx="68">
                  <c:v>6.1</c:v>
                </c:pt>
                <c:pt idx="69">
                  <c:v>6.2</c:v>
                </c:pt>
                <c:pt idx="70">
                  <c:v>6.3</c:v>
                </c:pt>
                <c:pt idx="71">
                  <c:v>6.4</c:v>
                </c:pt>
                <c:pt idx="72">
                  <c:v>6.5</c:v>
                </c:pt>
                <c:pt idx="73">
                  <c:v>6.6</c:v>
                </c:pt>
                <c:pt idx="74">
                  <c:v>6.7</c:v>
                </c:pt>
                <c:pt idx="75">
                  <c:v>6.8</c:v>
                </c:pt>
                <c:pt idx="76">
                  <c:v>6.9</c:v>
                </c:pt>
                <c:pt idx="77">
                  <c:v>7</c:v>
                </c:pt>
                <c:pt idx="78">
                  <c:v>8</c:v>
                </c:pt>
              </c:numCache>
            </c:numRef>
          </c:xVal>
          <c:yVal>
            <c:numRef>
              <c:f>'He, HeHe, Circumcoronene'!$H$5:$H$83</c:f>
              <c:numCache>
                <c:formatCode>0.00</c:formatCode>
                <c:ptCount val="79"/>
                <c:pt idx="0">
                  <c:v>560.08523797310238</c:v>
                </c:pt>
                <c:pt idx="1">
                  <c:v>343.93868687902363</c:v>
                </c:pt>
                <c:pt idx="2">
                  <c:v>206.8987880870614</c:v>
                </c:pt>
                <c:pt idx="3">
                  <c:v>120.63506888439358</c:v>
                </c:pt>
                <c:pt idx="4">
                  <c:v>66.634194169472252</c:v>
                </c:pt>
                <c:pt idx="5">
                  <c:v>32.996565614971239</c:v>
                </c:pt>
                <c:pt idx="6">
                  <c:v>12.250705132109163</c:v>
                </c:pt>
                <c:pt idx="7">
                  <c:v>-0.22225981974896628</c:v>
                </c:pt>
                <c:pt idx="8">
                  <c:v>-7.3007584353369328</c:v>
                </c:pt>
                <c:pt idx="9">
                  <c:v>-10.845781997079154</c:v>
                </c:pt>
                <c:pt idx="10">
                  <c:v>-11.05836580942904</c:v>
                </c:pt>
                <c:pt idx="11">
                  <c:v>-11.249577539993952</c:v>
                </c:pt>
                <c:pt idx="12">
                  <c:v>-11.420405214144843</c:v>
                </c:pt>
                <c:pt idx="13">
                  <c:v>-11.571802417275178</c:v>
                </c:pt>
                <c:pt idx="14">
                  <c:v>-11.704690313810127</c:v>
                </c:pt>
                <c:pt idx="15">
                  <c:v>-11.819959378774017</c:v>
                </c:pt>
                <c:pt idx="16">
                  <c:v>-11.918469453895284</c:v>
                </c:pt>
                <c:pt idx="17">
                  <c:v>-12.001051335453035</c:v>
                </c:pt>
                <c:pt idx="18">
                  <c:v>-12.068507639164151</c:v>
                </c:pt>
                <c:pt idx="19">
                  <c:v>-12.121613260807367</c:v>
                </c:pt>
                <c:pt idx="20">
                  <c:v>-12.161116416598396</c:v>
                </c:pt>
                <c:pt idx="21">
                  <c:v>-12.187739390743401</c:v>
                </c:pt>
                <c:pt idx="22">
                  <c:v>-12.202179027574067</c:v>
                </c:pt>
                <c:pt idx="23">
                  <c:v>-12.205107596178498</c:v>
                </c:pt>
                <c:pt idx="24">
                  <c:v>-12.197173338641258</c:v>
                </c:pt>
                <c:pt idx="25">
                  <c:v>-12.179000988821874</c:v>
                </c:pt>
                <c:pt idx="26">
                  <c:v>-12.151192436391389</c:v>
                </c:pt>
                <c:pt idx="27">
                  <c:v>-12.114327274047614</c:v>
                </c:pt>
                <c:pt idx="28">
                  <c:v>-12.068963289137875</c:v>
                </c:pt>
                <c:pt idx="29">
                  <c:v>-12.015636981156588</c:v>
                </c:pt>
                <c:pt idx="30">
                  <c:v>-11.954864082573291</c:v>
                </c:pt>
                <c:pt idx="31">
                  <c:v>-11.88714007709881</c:v>
                </c:pt>
                <c:pt idx="32">
                  <c:v>-11.812940632384976</c:v>
                </c:pt>
                <c:pt idx="33">
                  <c:v>-11.732722032980538</c:v>
                </c:pt>
                <c:pt idx="34">
                  <c:v>-11.646921757264135</c:v>
                </c:pt>
                <c:pt idx="35">
                  <c:v>-11.555958852245753</c:v>
                </c:pt>
                <c:pt idx="36">
                  <c:v>-11.460234509731157</c:v>
                </c:pt>
                <c:pt idx="37">
                  <c:v>-11.360132298939599</c:v>
                </c:pt>
                <c:pt idx="38">
                  <c:v>-11.256018856671425</c:v>
                </c:pt>
                <c:pt idx="39">
                  <c:v>-11.148244177055471</c:v>
                </c:pt>
                <c:pt idx="40">
                  <c:v>-9.9351508724893751</c:v>
                </c:pt>
                <c:pt idx="41">
                  <c:v>-8.6344532105279779</c:v>
                </c:pt>
                <c:pt idx="42">
                  <c:v>-7.3892306828292362</c:v>
                </c:pt>
                <c:pt idx="43">
                  <c:v>-6.2656739146448608</c:v>
                </c:pt>
                <c:pt idx="44">
                  <c:v>-5.2840587687562675</c:v>
                </c:pt>
                <c:pt idx="45">
                  <c:v>-4.4409701050790984</c:v>
                </c:pt>
                <c:pt idx="46">
                  <c:v>-3.7231950261097539</c:v>
                </c:pt>
                <c:pt idx="47">
                  <c:v>-3.1152703621381952</c:v>
                </c:pt>
                <c:pt idx="48">
                  <c:v>-2.6024921782699355</c:v>
                </c:pt>
                <c:pt idx="49">
                  <c:v>-2.1719106633010195</c:v>
                </c:pt>
                <c:pt idx="50">
                  <c:v>-1.8121901786412677</c:v>
                </c:pt>
                <c:pt idx="51">
                  <c:v>-1.513270340683516</c:v>
                </c:pt>
                <c:pt idx="52">
                  <c:v>-1.2661085288579483</c:v>
                </c:pt>
                <c:pt idx="53">
                  <c:v>-1.0625644811059887</c:v>
                </c:pt>
                <c:pt idx="54">
                  <c:v>-0.89538065125985911</c:v>
                </c:pt>
                <c:pt idx="55">
                  <c:v>-0.75819533221804047</c:v>
                </c:pt>
                <c:pt idx="56">
                  <c:v>-0.64551738925316915</c:v>
                </c:pt>
                <c:pt idx="57">
                  <c:v>-0.55280209057459295</c:v>
                </c:pt>
                <c:pt idx="58">
                  <c:v>-0.47620512560525707</c:v>
                </c:pt>
                <c:pt idx="59">
                  <c:v>-0.41262122669844031</c:v>
                </c:pt>
                <c:pt idx="60">
                  <c:v>-0.35954678531022133</c:v>
                </c:pt>
                <c:pt idx="61">
                  <c:v>-0.31497840658678194</c:v>
                </c:pt>
                <c:pt idx="62">
                  <c:v>-0.27731965706590117</c:v>
                </c:pt>
                <c:pt idx="63">
                  <c:v>-0.24530038757006789</c:v>
                </c:pt>
                <c:pt idx="64">
                  <c:v>-0.21790906475949726</c:v>
                </c:pt>
                <c:pt idx="65">
                  <c:v>-0.19433805421536529</c:v>
                </c:pt>
                <c:pt idx="66">
                  <c:v>-0.17393997950875129</c:v>
                </c:pt>
                <c:pt idx="67">
                  <c:v>-0.1561935701772599</c:v>
                </c:pt>
                <c:pt idx="68">
                  <c:v>-0.14067689531463259</c:v>
                </c:pt>
                <c:pt idx="69">
                  <c:v>-0.12704691191198259</c:v>
                </c:pt>
                <c:pt idx="70">
                  <c:v>-0.11502210178865173</c:v>
                </c:pt>
                <c:pt idx="71">
                  <c:v>-0.10437153907118318</c:v>
                </c:pt>
                <c:pt idx="72">
                  <c:v>-9.4904910687671637E-2</c:v>
                </c:pt>
                <c:pt idx="73">
                  <c:v>-8.646017046344627E-2</c:v>
                </c:pt>
                <c:pt idx="74">
                  <c:v>-7.8906625917383802E-2</c:v>
                </c:pt>
                <c:pt idx="75">
                  <c:v>-7.2131121844616217E-2</c:v>
                </c:pt>
                <c:pt idx="76">
                  <c:v>-6.6038414861821798E-2</c:v>
                </c:pt>
                <c:pt idx="77">
                  <c:v>-6.0547337776517343E-2</c:v>
                </c:pt>
                <c:pt idx="78">
                  <c:v>-2.7109544856366023E-2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DEF-8D4B-915A-5003A8EE7186}"/>
            </c:ext>
          </c:extLst>
        </c:ser>
        <c:ser>
          <c:idx val="1"/>
          <c:order val="1"/>
          <c:tx>
            <c:strRef>
              <c:f>'He+He+Circ'!$F$4</c:f>
              <c:strCache>
                <c:ptCount val="1"/>
                <c:pt idx="0">
                  <c:v>Uads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rgbClr val="0070C0"/>
                </a:solidFill>
              </a:ln>
              <a:effectLst/>
            </c:spPr>
          </c:marker>
          <c:xVal>
            <c:numRef>
              <c:f>'He+He+Circ'!$D$5:$D$16</c:f>
              <c:numCache>
                <c:formatCode>General</c:formatCode>
                <c:ptCount val="12"/>
                <c:pt idx="0">
                  <c:v>2.4595099999999999</c:v>
                </c:pt>
                <c:pt idx="1">
                  <c:v>2.4595099999999999</c:v>
                </c:pt>
                <c:pt idx="2">
                  <c:v>2.4595099999999999</c:v>
                </c:pt>
                <c:pt idx="3">
                  <c:v>2.4595099999999999</c:v>
                </c:pt>
                <c:pt idx="4">
                  <c:v>2.4595099999999999</c:v>
                </c:pt>
                <c:pt idx="6">
                  <c:v>4.26</c:v>
                </c:pt>
                <c:pt idx="7">
                  <c:v>4.26</c:v>
                </c:pt>
                <c:pt idx="9">
                  <c:v>4.9190199999999997</c:v>
                </c:pt>
                <c:pt idx="11">
                  <c:v>7.3785360000000004</c:v>
                </c:pt>
              </c:numCache>
            </c:numRef>
          </c:xVal>
          <c:yVal>
            <c:numRef>
              <c:f>'He+He+Circ'!$F$5:$F$16</c:f>
              <c:numCache>
                <c:formatCode>0.00</c:formatCode>
                <c:ptCount val="12"/>
                <c:pt idx="0">
                  <c:v>51.517887145179145</c:v>
                </c:pt>
                <c:pt idx="1">
                  <c:v>51.525476390413985</c:v>
                </c:pt>
                <c:pt idx="2" formatCode="General">
                  <c:v>48.03</c:v>
                </c:pt>
                <c:pt idx="3" formatCode="General">
                  <c:v>48.72</c:v>
                </c:pt>
                <c:pt idx="4" formatCode="General">
                  <c:v>50.37</c:v>
                </c:pt>
                <c:pt idx="6">
                  <c:v>-3.0161550261967705</c:v>
                </c:pt>
                <c:pt idx="7">
                  <c:v>-2.1433345934684098</c:v>
                </c:pt>
                <c:pt idx="9">
                  <c:v>-1.9667364389785007</c:v>
                </c:pt>
                <c:pt idx="11">
                  <c:v>-0.79557044875349447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EB4-634A-BC7C-DEF2928F1A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30435472"/>
        <c:axId val="1476636976"/>
      </c:scatterChart>
      <c:valAx>
        <c:axId val="1430435472"/>
        <c:scaling>
          <c:orientation val="minMax"/>
          <c:max val="7.5"/>
          <c:min val="2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6636976"/>
        <c:crossesAt val="-100"/>
        <c:crossBetween val="midCat"/>
      </c:valAx>
      <c:valAx>
        <c:axId val="1476636976"/>
        <c:scaling>
          <c:orientation val="minMax"/>
          <c:max val="0"/>
          <c:min val="-15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0435472"/>
        <c:crosses val="autoZero"/>
        <c:crossBetween val="midCat"/>
        <c:minorUnit val="5"/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7993685834587897"/>
          <c:y val="3.6277738010021474E-2"/>
          <c:w val="0.78358493707923971"/>
          <c:h val="0.79218305635628472"/>
        </c:manualLayout>
      </c:layout>
      <c:scatterChart>
        <c:scatterStyle val="lineMarker"/>
        <c:varyColors val="0"/>
        <c:ser>
          <c:idx val="2"/>
          <c:order val="0"/>
          <c:tx>
            <c:v>UHeHe</c:v>
          </c:tx>
          <c:spPr>
            <a:ln w="952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'He, HeHe, Circumcoronene'!$G$5:$G$83</c:f>
              <c:numCache>
                <c:formatCode>General</c:formatCode>
                <c:ptCount val="79"/>
                <c:pt idx="0">
                  <c:v>2</c:v>
                </c:pt>
                <c:pt idx="1">
                  <c:v>2.1</c:v>
                </c:pt>
                <c:pt idx="2">
                  <c:v>2.2000000000000002</c:v>
                </c:pt>
                <c:pt idx="3">
                  <c:v>2.2999999999999998</c:v>
                </c:pt>
                <c:pt idx="4">
                  <c:v>2.4</c:v>
                </c:pt>
                <c:pt idx="5">
                  <c:v>2.5</c:v>
                </c:pt>
                <c:pt idx="6">
                  <c:v>2.6</c:v>
                </c:pt>
                <c:pt idx="7">
                  <c:v>2.7</c:v>
                </c:pt>
                <c:pt idx="8">
                  <c:v>2.8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2.94</c:v>
                </c:pt>
                <c:pt idx="14">
                  <c:v>2.95</c:v>
                </c:pt>
                <c:pt idx="15">
                  <c:v>2.96</c:v>
                </c:pt>
                <c:pt idx="16">
                  <c:v>2.97</c:v>
                </c:pt>
                <c:pt idx="17">
                  <c:v>2.98</c:v>
                </c:pt>
                <c:pt idx="18">
                  <c:v>2.99</c:v>
                </c:pt>
                <c:pt idx="19">
                  <c:v>3</c:v>
                </c:pt>
                <c:pt idx="20">
                  <c:v>3.01</c:v>
                </c:pt>
                <c:pt idx="21">
                  <c:v>3.02</c:v>
                </c:pt>
                <c:pt idx="22">
                  <c:v>3.03</c:v>
                </c:pt>
                <c:pt idx="23">
                  <c:v>3.04</c:v>
                </c:pt>
                <c:pt idx="24">
                  <c:v>3.05</c:v>
                </c:pt>
                <c:pt idx="25">
                  <c:v>3.06</c:v>
                </c:pt>
                <c:pt idx="26">
                  <c:v>3.07</c:v>
                </c:pt>
                <c:pt idx="27">
                  <c:v>3.08</c:v>
                </c:pt>
                <c:pt idx="28">
                  <c:v>3.09</c:v>
                </c:pt>
                <c:pt idx="29">
                  <c:v>3.1</c:v>
                </c:pt>
                <c:pt idx="30">
                  <c:v>3.11</c:v>
                </c:pt>
                <c:pt idx="31">
                  <c:v>3.12</c:v>
                </c:pt>
                <c:pt idx="32">
                  <c:v>3.13</c:v>
                </c:pt>
                <c:pt idx="33">
                  <c:v>3.14</c:v>
                </c:pt>
                <c:pt idx="34">
                  <c:v>3.15</c:v>
                </c:pt>
                <c:pt idx="35">
                  <c:v>3.16</c:v>
                </c:pt>
                <c:pt idx="36">
                  <c:v>3.17</c:v>
                </c:pt>
                <c:pt idx="37">
                  <c:v>3.18</c:v>
                </c:pt>
                <c:pt idx="38">
                  <c:v>3.19</c:v>
                </c:pt>
                <c:pt idx="39">
                  <c:v>3.2</c:v>
                </c:pt>
                <c:pt idx="40">
                  <c:v>3.3</c:v>
                </c:pt>
                <c:pt idx="41">
                  <c:v>3.4</c:v>
                </c:pt>
                <c:pt idx="42">
                  <c:v>3.5</c:v>
                </c:pt>
                <c:pt idx="43">
                  <c:v>3.6</c:v>
                </c:pt>
                <c:pt idx="44">
                  <c:v>3.7</c:v>
                </c:pt>
                <c:pt idx="45">
                  <c:v>3.8</c:v>
                </c:pt>
                <c:pt idx="46">
                  <c:v>3.9</c:v>
                </c:pt>
                <c:pt idx="47">
                  <c:v>4</c:v>
                </c:pt>
                <c:pt idx="48">
                  <c:v>4.0999999999999996</c:v>
                </c:pt>
                <c:pt idx="49">
                  <c:v>4.2</c:v>
                </c:pt>
                <c:pt idx="50">
                  <c:v>4.3</c:v>
                </c:pt>
                <c:pt idx="51">
                  <c:v>4.4000000000000004</c:v>
                </c:pt>
                <c:pt idx="52">
                  <c:v>4.5</c:v>
                </c:pt>
                <c:pt idx="53">
                  <c:v>4.5999999999999996</c:v>
                </c:pt>
                <c:pt idx="54">
                  <c:v>4.7</c:v>
                </c:pt>
                <c:pt idx="55">
                  <c:v>4.8</c:v>
                </c:pt>
                <c:pt idx="56">
                  <c:v>4.9000000000000004</c:v>
                </c:pt>
                <c:pt idx="57">
                  <c:v>5</c:v>
                </c:pt>
                <c:pt idx="58">
                  <c:v>5.0999999999999996</c:v>
                </c:pt>
                <c:pt idx="59">
                  <c:v>5.2</c:v>
                </c:pt>
                <c:pt idx="60">
                  <c:v>5.3</c:v>
                </c:pt>
                <c:pt idx="61">
                  <c:v>5.4</c:v>
                </c:pt>
                <c:pt idx="62">
                  <c:v>5.5</c:v>
                </c:pt>
                <c:pt idx="63">
                  <c:v>5.6</c:v>
                </c:pt>
                <c:pt idx="64">
                  <c:v>5.7</c:v>
                </c:pt>
                <c:pt idx="65">
                  <c:v>5.8</c:v>
                </c:pt>
                <c:pt idx="66">
                  <c:v>5.9</c:v>
                </c:pt>
                <c:pt idx="67">
                  <c:v>6</c:v>
                </c:pt>
                <c:pt idx="68">
                  <c:v>6.1</c:v>
                </c:pt>
                <c:pt idx="69">
                  <c:v>6.2</c:v>
                </c:pt>
                <c:pt idx="70">
                  <c:v>6.3</c:v>
                </c:pt>
                <c:pt idx="71">
                  <c:v>6.4</c:v>
                </c:pt>
                <c:pt idx="72">
                  <c:v>6.5</c:v>
                </c:pt>
                <c:pt idx="73">
                  <c:v>6.6</c:v>
                </c:pt>
                <c:pt idx="74">
                  <c:v>6.7</c:v>
                </c:pt>
                <c:pt idx="75">
                  <c:v>6.8</c:v>
                </c:pt>
                <c:pt idx="76">
                  <c:v>6.9</c:v>
                </c:pt>
                <c:pt idx="77">
                  <c:v>7</c:v>
                </c:pt>
                <c:pt idx="78">
                  <c:v>8</c:v>
                </c:pt>
              </c:numCache>
            </c:numRef>
          </c:xVal>
          <c:yVal>
            <c:numRef>
              <c:f>'He, HeHe, Circumcoronene'!$H$5:$H$83</c:f>
              <c:numCache>
                <c:formatCode>0.00</c:formatCode>
                <c:ptCount val="79"/>
                <c:pt idx="0">
                  <c:v>560.08523797310238</c:v>
                </c:pt>
                <c:pt idx="1">
                  <c:v>343.93868687902363</c:v>
                </c:pt>
                <c:pt idx="2">
                  <c:v>206.8987880870614</c:v>
                </c:pt>
                <c:pt idx="3">
                  <c:v>120.63506888439358</c:v>
                </c:pt>
                <c:pt idx="4">
                  <c:v>66.634194169472252</c:v>
                </c:pt>
                <c:pt idx="5">
                  <c:v>32.996565614971239</c:v>
                </c:pt>
                <c:pt idx="6">
                  <c:v>12.250705132109163</c:v>
                </c:pt>
                <c:pt idx="7">
                  <c:v>-0.22225981974896628</c:v>
                </c:pt>
                <c:pt idx="8">
                  <c:v>-7.3007584353369328</c:v>
                </c:pt>
                <c:pt idx="9">
                  <c:v>-10.845781997079154</c:v>
                </c:pt>
                <c:pt idx="10">
                  <c:v>-11.05836580942904</c:v>
                </c:pt>
                <c:pt idx="11">
                  <c:v>-11.249577539993952</c:v>
                </c:pt>
                <c:pt idx="12">
                  <c:v>-11.420405214144843</c:v>
                </c:pt>
                <c:pt idx="13">
                  <c:v>-11.571802417275178</c:v>
                </c:pt>
                <c:pt idx="14">
                  <c:v>-11.704690313810127</c:v>
                </c:pt>
                <c:pt idx="15">
                  <c:v>-11.819959378774017</c:v>
                </c:pt>
                <c:pt idx="16">
                  <c:v>-11.918469453895284</c:v>
                </c:pt>
                <c:pt idx="17">
                  <c:v>-12.001051335453035</c:v>
                </c:pt>
                <c:pt idx="18">
                  <c:v>-12.068507639164151</c:v>
                </c:pt>
                <c:pt idx="19">
                  <c:v>-12.121613260807367</c:v>
                </c:pt>
                <c:pt idx="20">
                  <c:v>-12.161116416598396</c:v>
                </c:pt>
                <c:pt idx="21">
                  <c:v>-12.187739390743401</c:v>
                </c:pt>
                <c:pt idx="22">
                  <c:v>-12.202179027574067</c:v>
                </c:pt>
                <c:pt idx="23">
                  <c:v>-12.205107596178498</c:v>
                </c:pt>
                <c:pt idx="24">
                  <c:v>-12.197173338641258</c:v>
                </c:pt>
                <c:pt idx="25">
                  <c:v>-12.179000988821874</c:v>
                </c:pt>
                <c:pt idx="26">
                  <c:v>-12.151192436391389</c:v>
                </c:pt>
                <c:pt idx="27">
                  <c:v>-12.114327274047614</c:v>
                </c:pt>
                <c:pt idx="28">
                  <c:v>-12.068963289137875</c:v>
                </c:pt>
                <c:pt idx="29">
                  <c:v>-12.015636981156588</c:v>
                </c:pt>
                <c:pt idx="30">
                  <c:v>-11.954864082573291</c:v>
                </c:pt>
                <c:pt idx="31">
                  <c:v>-11.88714007709881</c:v>
                </c:pt>
                <c:pt idx="32">
                  <c:v>-11.812940632384976</c:v>
                </c:pt>
                <c:pt idx="33">
                  <c:v>-11.732722032980538</c:v>
                </c:pt>
                <c:pt idx="34">
                  <c:v>-11.646921757264135</c:v>
                </c:pt>
                <c:pt idx="35">
                  <c:v>-11.555958852245753</c:v>
                </c:pt>
                <c:pt idx="36">
                  <c:v>-11.460234509731157</c:v>
                </c:pt>
                <c:pt idx="37">
                  <c:v>-11.360132298939599</c:v>
                </c:pt>
                <c:pt idx="38">
                  <c:v>-11.256018856671425</c:v>
                </c:pt>
                <c:pt idx="39">
                  <c:v>-11.148244177055471</c:v>
                </c:pt>
                <c:pt idx="40">
                  <c:v>-9.9351508724893751</c:v>
                </c:pt>
                <c:pt idx="41">
                  <c:v>-8.6344532105279779</c:v>
                </c:pt>
                <c:pt idx="42">
                  <c:v>-7.3892306828292362</c:v>
                </c:pt>
                <c:pt idx="43">
                  <c:v>-6.2656739146448608</c:v>
                </c:pt>
                <c:pt idx="44">
                  <c:v>-5.2840587687562675</c:v>
                </c:pt>
                <c:pt idx="45">
                  <c:v>-4.4409701050790984</c:v>
                </c:pt>
                <c:pt idx="46">
                  <c:v>-3.7231950261097539</c:v>
                </c:pt>
                <c:pt idx="47">
                  <c:v>-3.1152703621381952</c:v>
                </c:pt>
                <c:pt idx="48">
                  <c:v>-2.6024921782699355</c:v>
                </c:pt>
                <c:pt idx="49">
                  <c:v>-2.1719106633010195</c:v>
                </c:pt>
                <c:pt idx="50">
                  <c:v>-1.8121901786412677</c:v>
                </c:pt>
                <c:pt idx="51">
                  <c:v>-1.513270340683516</c:v>
                </c:pt>
                <c:pt idx="52">
                  <c:v>-1.2661085288579483</c:v>
                </c:pt>
                <c:pt idx="53">
                  <c:v>-1.0625644811059887</c:v>
                </c:pt>
                <c:pt idx="54">
                  <c:v>-0.89538065125985911</c:v>
                </c:pt>
                <c:pt idx="55">
                  <c:v>-0.75819533221804047</c:v>
                </c:pt>
                <c:pt idx="56">
                  <c:v>-0.64551738925316915</c:v>
                </c:pt>
                <c:pt idx="57">
                  <c:v>-0.55280209057459295</c:v>
                </c:pt>
                <c:pt idx="58">
                  <c:v>-0.47620512560525707</c:v>
                </c:pt>
                <c:pt idx="59">
                  <c:v>-0.41262122669844031</c:v>
                </c:pt>
                <c:pt idx="60">
                  <c:v>-0.35954678531022133</c:v>
                </c:pt>
                <c:pt idx="61">
                  <c:v>-0.31497840658678194</c:v>
                </c:pt>
                <c:pt idx="62">
                  <c:v>-0.27731965706590117</c:v>
                </c:pt>
                <c:pt idx="63">
                  <c:v>-0.24530038757006789</c:v>
                </c:pt>
                <c:pt idx="64">
                  <c:v>-0.21790906475949726</c:v>
                </c:pt>
                <c:pt idx="65">
                  <c:v>-0.19433805421536529</c:v>
                </c:pt>
                <c:pt idx="66">
                  <c:v>-0.17393997950875129</c:v>
                </c:pt>
                <c:pt idx="67">
                  <c:v>-0.1561935701772599</c:v>
                </c:pt>
                <c:pt idx="68">
                  <c:v>-0.14067689531463259</c:v>
                </c:pt>
                <c:pt idx="69">
                  <c:v>-0.12704691191198259</c:v>
                </c:pt>
                <c:pt idx="70">
                  <c:v>-0.11502210178865173</c:v>
                </c:pt>
                <c:pt idx="71">
                  <c:v>-0.10437153907118318</c:v>
                </c:pt>
                <c:pt idx="72">
                  <c:v>-9.4904910687671637E-2</c:v>
                </c:pt>
                <c:pt idx="73">
                  <c:v>-8.646017046344627E-2</c:v>
                </c:pt>
                <c:pt idx="74">
                  <c:v>-7.8906625917383802E-2</c:v>
                </c:pt>
                <c:pt idx="75">
                  <c:v>-7.2131121844616217E-2</c:v>
                </c:pt>
                <c:pt idx="76">
                  <c:v>-6.6038414861821798E-2</c:v>
                </c:pt>
                <c:pt idx="77">
                  <c:v>-6.0547337776517343E-2</c:v>
                </c:pt>
                <c:pt idx="78">
                  <c:v>-2.7109544856366023E-2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651-4FAE-85E3-12E417E4EC27}"/>
            </c:ext>
          </c:extLst>
        </c:ser>
        <c:ser>
          <c:idx val="1"/>
          <c:order val="1"/>
          <c:tx>
            <c:strRef>
              <c:f>'He+He+Circ'!$F$4</c:f>
              <c:strCache>
                <c:ptCount val="1"/>
                <c:pt idx="0">
                  <c:v>Uads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rgbClr val="0070C0"/>
                </a:solidFill>
              </a:ln>
              <a:effectLst/>
            </c:spPr>
          </c:marker>
          <c:xVal>
            <c:numRef>
              <c:f>'He+He+Circ'!$D$5:$D$16</c:f>
              <c:numCache>
                <c:formatCode>General</c:formatCode>
                <c:ptCount val="12"/>
                <c:pt idx="0">
                  <c:v>2.4595099999999999</c:v>
                </c:pt>
                <c:pt idx="1">
                  <c:v>2.4595099999999999</c:v>
                </c:pt>
                <c:pt idx="2">
                  <c:v>2.4595099999999999</c:v>
                </c:pt>
                <c:pt idx="3">
                  <c:v>2.4595099999999999</c:v>
                </c:pt>
                <c:pt idx="4">
                  <c:v>2.4595099999999999</c:v>
                </c:pt>
                <c:pt idx="6">
                  <c:v>4.26</c:v>
                </c:pt>
                <c:pt idx="7">
                  <c:v>4.26</c:v>
                </c:pt>
                <c:pt idx="9">
                  <c:v>4.9190199999999997</c:v>
                </c:pt>
                <c:pt idx="11">
                  <c:v>7.3785360000000004</c:v>
                </c:pt>
              </c:numCache>
            </c:numRef>
          </c:xVal>
          <c:yVal>
            <c:numRef>
              <c:f>'He+He+Circ'!$F$5:$F$16</c:f>
              <c:numCache>
                <c:formatCode>0.00</c:formatCode>
                <c:ptCount val="12"/>
                <c:pt idx="0">
                  <c:v>51.517887145179145</c:v>
                </c:pt>
                <c:pt idx="1">
                  <c:v>51.525476390413985</c:v>
                </c:pt>
                <c:pt idx="2" formatCode="General">
                  <c:v>48.03</c:v>
                </c:pt>
                <c:pt idx="3" formatCode="General">
                  <c:v>48.72</c:v>
                </c:pt>
                <c:pt idx="4" formatCode="General">
                  <c:v>50.37</c:v>
                </c:pt>
                <c:pt idx="6">
                  <c:v>-3.0161550261967705</c:v>
                </c:pt>
                <c:pt idx="7">
                  <c:v>-2.1433345934684098</c:v>
                </c:pt>
                <c:pt idx="9">
                  <c:v>-1.9667364389785007</c:v>
                </c:pt>
                <c:pt idx="11">
                  <c:v>-0.79557044875349447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651-4FAE-85E3-12E417E4EC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30435472"/>
        <c:axId val="1476636976"/>
      </c:scatterChart>
      <c:valAx>
        <c:axId val="1430435472"/>
        <c:scaling>
          <c:orientation val="minMax"/>
          <c:max val="7.5"/>
          <c:min val="2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2400" i="1">
                    <a:solidFill>
                      <a:sysClr val="windowText" lastClr="000000"/>
                    </a:solidFill>
                  </a:rPr>
                  <a:t>z</a:t>
                </a:r>
                <a:r>
                  <a:rPr lang="en-US" sz="2400" i="1" baseline="0">
                    <a:solidFill>
                      <a:sysClr val="windowText" lastClr="000000"/>
                    </a:solidFill>
                  </a:rPr>
                  <a:t> </a:t>
                </a:r>
                <a:r>
                  <a:rPr lang="en-US" sz="2400" i="0" baseline="0">
                    <a:solidFill>
                      <a:sysClr val="windowText" lastClr="000000"/>
                    </a:solidFill>
                  </a:rPr>
                  <a:t>(</a:t>
                </a:r>
                <a:r>
                  <a:rPr lang="en-US" sz="2400" b="0" i="0" u="none" strike="noStrike" baseline="0">
                    <a:solidFill>
                      <a:sysClr val="windowText" lastClr="000000"/>
                    </a:solidFill>
                    <a:effectLst/>
                  </a:rPr>
                  <a:t>Å)</a:t>
                </a:r>
                <a:endParaRPr lang="en-US" sz="2400" i="1">
                  <a:solidFill>
                    <a:sysClr val="windowText" lastClr="000000"/>
                  </a:solidFill>
                </a:endParaRPr>
              </a:p>
            </c:rich>
          </c:tx>
          <c:layout>
            <c:manualLayout>
              <c:xMode val="edge"/>
              <c:yMode val="edge"/>
              <c:x val="0.50151777855562618"/>
              <c:y val="0.8977157615740293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4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6636976"/>
        <c:crossesAt val="-1000"/>
        <c:crossBetween val="midCat"/>
      </c:valAx>
      <c:valAx>
        <c:axId val="1476636976"/>
        <c:scaling>
          <c:orientation val="minMax"/>
          <c:max val="100"/>
          <c:min val="-2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</a:rPr>
                  <a:t>Energy (K)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0435472"/>
        <c:crossesAt val="2"/>
        <c:crossBetween val="midCat"/>
        <c:minorUnit val="5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20440319582408695"/>
          <c:y val="0.13527617094546229"/>
          <c:w val="0.19802645220948806"/>
          <c:h val="0.1428057575605597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Y'!$J$34</c:f>
              <c:strCache>
                <c:ptCount val="1"/>
                <c:pt idx="0">
                  <c:v>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'He+CircC Z + W + A + X + Y'!$I$35:$I$63</c:f>
              <c:numCache>
                <c:formatCode>0.00</c:formatCode>
                <c:ptCount val="29"/>
                <c:pt idx="0">
                  <c:v>2.2999999999999998</c:v>
                </c:pt>
                <c:pt idx="1">
                  <c:v>2.4</c:v>
                </c:pt>
                <c:pt idx="2">
                  <c:v>2.5</c:v>
                </c:pt>
                <c:pt idx="3">
                  <c:v>2.7</c:v>
                </c:pt>
                <c:pt idx="4">
                  <c:v>2.8</c:v>
                </c:pt>
                <c:pt idx="5">
                  <c:v>2.85</c:v>
                </c:pt>
                <c:pt idx="6">
                  <c:v>2.85</c:v>
                </c:pt>
                <c:pt idx="7">
                  <c:v>2.89</c:v>
                </c:pt>
                <c:pt idx="8">
                  <c:v>2.9</c:v>
                </c:pt>
                <c:pt idx="9">
                  <c:v>2.9</c:v>
                </c:pt>
                <c:pt idx="10">
                  <c:v>2.91</c:v>
                </c:pt>
                <c:pt idx="11">
                  <c:v>2.92</c:v>
                </c:pt>
                <c:pt idx="12">
                  <c:v>2.93</c:v>
                </c:pt>
                <c:pt idx="13">
                  <c:v>2.95</c:v>
                </c:pt>
                <c:pt idx="14">
                  <c:v>2.95</c:v>
                </c:pt>
                <c:pt idx="15">
                  <c:v>3</c:v>
                </c:pt>
                <c:pt idx="16">
                  <c:v>3.1</c:v>
                </c:pt>
                <c:pt idx="17">
                  <c:v>3.2</c:v>
                </c:pt>
                <c:pt idx="18">
                  <c:v>3.5</c:v>
                </c:pt>
                <c:pt idx="19">
                  <c:v>4</c:v>
                </c:pt>
                <c:pt idx="20">
                  <c:v>5</c:v>
                </c:pt>
                <c:pt idx="21">
                  <c:v>6</c:v>
                </c:pt>
                <c:pt idx="22">
                  <c:v>8</c:v>
                </c:pt>
                <c:pt idx="23">
                  <c:v>10</c:v>
                </c:pt>
              </c:numCache>
            </c:numRef>
          </c:xVal>
          <c:yVal>
            <c:numRef>
              <c:f>'He+CircC Z + W + A + X + Y'!$J$35:$J$63</c:f>
              <c:numCache>
                <c:formatCode>0.00</c:formatCode>
                <c:ptCount val="29"/>
                <c:pt idx="0">
                  <c:v>235.4207742913355</c:v>
                </c:pt>
                <c:pt idx="1">
                  <c:v>-9.6521935201330802</c:v>
                </c:pt>
                <c:pt idx="2">
                  <c:v>-172.59004024599608</c:v>
                </c:pt>
                <c:pt idx="3">
                  <c:v>-336.37604004435769</c:v>
                </c:pt>
                <c:pt idx="4">
                  <c:v>-366.94880112207602</c:v>
                </c:pt>
                <c:pt idx="5">
                  <c:v>-374.01321450015541</c:v>
                </c:pt>
                <c:pt idx="6">
                  <c:v>-374.01321450015541</c:v>
                </c:pt>
                <c:pt idx="7">
                  <c:v>-376.58101923540028</c:v>
                </c:pt>
                <c:pt idx="8">
                  <c:v>-376.84774077509582</c:v>
                </c:pt>
                <c:pt idx="9">
                  <c:v>-376.84774077509582</c:v>
                </c:pt>
                <c:pt idx="10">
                  <c:v>-376.97661438434278</c:v>
                </c:pt>
                <c:pt idx="11">
                  <c:v>-376.9717664216227</c:v>
                </c:pt>
                <c:pt idx="12">
                  <c:v>-376.85662861926625</c:v>
                </c:pt>
                <c:pt idx="13">
                  <c:v>-376.21358804138526</c:v>
                </c:pt>
                <c:pt idx="14">
                  <c:v>-376.21358804138526</c:v>
                </c:pt>
                <c:pt idx="15">
                  <c:v>-372.73443428911685</c:v>
                </c:pt>
                <c:pt idx="16">
                  <c:v>-359.28007273536559</c:v>
                </c:pt>
                <c:pt idx="17">
                  <c:v>-339.75488844539069</c:v>
                </c:pt>
                <c:pt idx="18">
                  <c:v>-264.76454624416579</c:v>
                </c:pt>
                <c:pt idx="19">
                  <c:v>-146.38645714789357</c:v>
                </c:pt>
                <c:pt idx="20">
                  <c:v>-36.824002195290987</c:v>
                </c:pt>
                <c:pt idx="21">
                  <c:v>-12.495001643903889</c:v>
                </c:pt>
                <c:pt idx="22">
                  <c:v>-3.0889039073926399</c:v>
                </c:pt>
                <c:pt idx="23">
                  <c:v>-1.0177501459829628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648-1742-8330-AD101B1E47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  <c:max val="10"/>
          <c:min val="2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  <c:minorUnit val="0.2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62258646466660017"/>
          <c:y val="0.60779631013276614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Y'!$J$34</c:f>
              <c:strCache>
                <c:ptCount val="1"/>
                <c:pt idx="0">
                  <c:v>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8.7928004252633016E-2"/>
                  <c:y val="0.148328294729582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'He+CircC Z + W + A + X + Y'!$I$42:$I$49</c:f>
              <c:numCache>
                <c:formatCode>0.00</c:formatCode>
                <c:ptCount val="8"/>
                <c:pt idx="0">
                  <c:v>2.89</c:v>
                </c:pt>
                <c:pt idx="1">
                  <c:v>2.9</c:v>
                </c:pt>
                <c:pt idx="2">
                  <c:v>2.9</c:v>
                </c:pt>
                <c:pt idx="3">
                  <c:v>2.91</c:v>
                </c:pt>
                <c:pt idx="4">
                  <c:v>2.92</c:v>
                </c:pt>
                <c:pt idx="5">
                  <c:v>2.93</c:v>
                </c:pt>
                <c:pt idx="6">
                  <c:v>2.95</c:v>
                </c:pt>
                <c:pt idx="7">
                  <c:v>2.95</c:v>
                </c:pt>
              </c:numCache>
            </c:numRef>
          </c:xVal>
          <c:yVal>
            <c:numRef>
              <c:f>'He+CircC Z + W + A + X + Y'!$J$42:$J$49</c:f>
              <c:numCache>
                <c:formatCode>0.00</c:formatCode>
                <c:ptCount val="8"/>
                <c:pt idx="0">
                  <c:v>-376.58101923540028</c:v>
                </c:pt>
                <c:pt idx="1">
                  <c:v>-376.84774077509582</c:v>
                </c:pt>
                <c:pt idx="2">
                  <c:v>-376.84774077509582</c:v>
                </c:pt>
                <c:pt idx="3">
                  <c:v>-376.97661438434278</c:v>
                </c:pt>
                <c:pt idx="4">
                  <c:v>-376.9717664216227</c:v>
                </c:pt>
                <c:pt idx="5">
                  <c:v>-376.85662861926625</c:v>
                </c:pt>
                <c:pt idx="6">
                  <c:v>-376.21358804138526</c:v>
                </c:pt>
                <c:pt idx="7">
                  <c:v>-376.21358804138526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8723-9A4E-AC48-2A9992C52E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71922517038311384"/>
          <c:y val="0.68744222237707009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Y'!$Q$34</c:f>
              <c:strCache>
                <c:ptCount val="1"/>
                <c:pt idx="0">
                  <c:v>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'He+CircC Z + W + A + X + Y'!$P$35:$P$58</c:f>
              <c:numCache>
                <c:formatCode>0.00</c:formatCode>
                <c:ptCount val="24"/>
                <c:pt idx="1">
                  <c:v>2.5</c:v>
                </c:pt>
                <c:pt idx="2">
                  <c:v>2.7</c:v>
                </c:pt>
                <c:pt idx="3">
                  <c:v>2.8</c:v>
                </c:pt>
                <c:pt idx="4">
                  <c:v>2.9</c:v>
                </c:pt>
                <c:pt idx="5">
                  <c:v>2.93</c:v>
                </c:pt>
                <c:pt idx="6">
                  <c:v>2.94</c:v>
                </c:pt>
                <c:pt idx="7">
                  <c:v>2.95</c:v>
                </c:pt>
                <c:pt idx="8">
                  <c:v>2.96</c:v>
                </c:pt>
                <c:pt idx="9">
                  <c:v>2.97</c:v>
                </c:pt>
                <c:pt idx="10">
                  <c:v>3</c:v>
                </c:pt>
                <c:pt idx="11">
                  <c:v>3.05</c:v>
                </c:pt>
                <c:pt idx="12">
                  <c:v>3.1</c:v>
                </c:pt>
                <c:pt idx="13">
                  <c:v>3.2</c:v>
                </c:pt>
                <c:pt idx="14">
                  <c:v>4</c:v>
                </c:pt>
                <c:pt idx="15">
                  <c:v>5</c:v>
                </c:pt>
                <c:pt idx="16">
                  <c:v>6</c:v>
                </c:pt>
                <c:pt idx="17">
                  <c:v>8</c:v>
                </c:pt>
                <c:pt idx="19">
                  <c:v>10</c:v>
                </c:pt>
              </c:numCache>
            </c:numRef>
          </c:xVal>
          <c:yVal>
            <c:numRef>
              <c:f>'He+CircC Z + W + A + X + Y'!$Q$35:$Q$58</c:f>
              <c:numCache>
                <c:formatCode>0.00</c:formatCode>
                <c:ptCount val="24"/>
                <c:pt idx="1">
                  <c:v>-144.30462655693657</c:v>
                </c:pt>
                <c:pt idx="2">
                  <c:v>-315.96729538984579</c:v>
                </c:pt>
                <c:pt idx="3">
                  <c:v>-350.20923109468544</c:v>
                </c:pt>
                <c:pt idx="4">
                  <c:v>-363.36547495995927</c:v>
                </c:pt>
                <c:pt idx="5">
                  <c:v>-364.27041798423409</c:v>
                </c:pt>
                <c:pt idx="6">
                  <c:v>-364.29353215296095</c:v>
                </c:pt>
                <c:pt idx="7">
                  <c:v>-364.20110447869655</c:v>
                </c:pt>
                <c:pt idx="8">
                  <c:v>-363.99769422997554</c:v>
                </c:pt>
                <c:pt idx="9">
                  <c:v>-363.75039314812977</c:v>
                </c:pt>
                <c:pt idx="10">
                  <c:v>-362.08369364163917</c:v>
                </c:pt>
                <c:pt idx="11">
                  <c:v>-357.51093232801571</c:v>
                </c:pt>
                <c:pt idx="12">
                  <c:v>-350.93598458794696</c:v>
                </c:pt>
                <c:pt idx="13">
                  <c:v>-333.21964730990368</c:v>
                </c:pt>
                <c:pt idx="14">
                  <c:v>-143.35097360623541</c:v>
                </c:pt>
                <c:pt idx="15">
                  <c:v>-33.92694371000276</c:v>
                </c:pt>
                <c:pt idx="16">
                  <c:v>-10.906618833570782</c:v>
                </c:pt>
                <c:pt idx="17">
                  <c:v>-2.7085738571753808</c:v>
                </c:pt>
                <c:pt idx="19">
                  <c:v>-0.92465873754144001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30F-4E44-9AD8-8EB633555B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  <c:max val="10"/>
          <c:min val="2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  <c:minorUnit val="0.2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62258646466660017"/>
          <c:y val="0.60779631013276614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9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U_Circ-He (r)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6859364098475"/>
          <c:y val="0.1378030921317317"/>
          <c:w val="0.83162629987707237"/>
          <c:h val="0.79769389045347427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'He+CircC Z + W + A + X + Y'!$Q$34</c:f>
              <c:strCache>
                <c:ptCount val="1"/>
                <c:pt idx="0">
                  <c:v>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8.7928004252633016E-2"/>
                  <c:y val="0.148328294729582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'He+CircC Z + W + A + X + Y'!$P$40:$P$43</c:f>
              <c:numCache>
                <c:formatCode>0.00</c:formatCode>
                <c:ptCount val="4"/>
                <c:pt idx="0">
                  <c:v>2.93</c:v>
                </c:pt>
                <c:pt idx="1">
                  <c:v>2.94</c:v>
                </c:pt>
                <c:pt idx="2">
                  <c:v>2.95</c:v>
                </c:pt>
                <c:pt idx="3">
                  <c:v>2.96</c:v>
                </c:pt>
              </c:numCache>
            </c:numRef>
          </c:xVal>
          <c:yVal>
            <c:numRef>
              <c:f>'He+CircC Z + W + A + X + Y'!$Q$40:$Q$43</c:f>
              <c:numCache>
                <c:formatCode>0.00</c:formatCode>
                <c:ptCount val="4"/>
                <c:pt idx="0">
                  <c:v>-364.27041798423409</c:v>
                </c:pt>
                <c:pt idx="1">
                  <c:v>-364.29353215296095</c:v>
                </c:pt>
                <c:pt idx="2">
                  <c:v>-364.20110447869655</c:v>
                </c:pt>
                <c:pt idx="3">
                  <c:v>-363.99769422997554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EFB-0745-A7E1-C56FABE2FE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44848"/>
        <c:axId val="1478946480"/>
      </c:scatterChart>
      <c:valAx>
        <c:axId val="1478944848"/>
        <c:scaling>
          <c:orientation val="minMax"/>
        </c:scaling>
        <c:delete val="0"/>
        <c:axPos val="b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6480"/>
        <c:crosses val="autoZero"/>
        <c:crossBetween val="midCat"/>
      </c:valAx>
      <c:valAx>
        <c:axId val="1478946480"/>
        <c:scaling>
          <c:orientation val="minMax"/>
        </c:scaling>
        <c:delete val="0"/>
        <c:axPos val="l"/>
        <c:numFmt formatCode="0.00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4484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0.71922517038311384"/>
          <c:y val="0.68744222237707009"/>
          <c:w val="7.9721419316256356E-2"/>
          <c:h val="7.39555146847519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6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0.xml"/><Relationship Id="rId13" Type="http://schemas.openxmlformats.org/officeDocument/2006/relationships/chart" Target="../charts/chart15.xml"/><Relationship Id="rId3" Type="http://schemas.openxmlformats.org/officeDocument/2006/relationships/chart" Target="../charts/chart5.xml"/><Relationship Id="rId7" Type="http://schemas.openxmlformats.org/officeDocument/2006/relationships/chart" Target="../charts/chart9.xml"/><Relationship Id="rId12" Type="http://schemas.openxmlformats.org/officeDocument/2006/relationships/chart" Target="../charts/chart14.xml"/><Relationship Id="rId2" Type="http://schemas.openxmlformats.org/officeDocument/2006/relationships/image" Target="../media/image1.tiff"/><Relationship Id="rId16" Type="http://schemas.openxmlformats.org/officeDocument/2006/relationships/chart" Target="../charts/chart18.xml"/><Relationship Id="rId1" Type="http://schemas.openxmlformats.org/officeDocument/2006/relationships/chart" Target="../charts/chart4.xml"/><Relationship Id="rId6" Type="http://schemas.openxmlformats.org/officeDocument/2006/relationships/chart" Target="../charts/chart8.xml"/><Relationship Id="rId11" Type="http://schemas.openxmlformats.org/officeDocument/2006/relationships/chart" Target="../charts/chart13.xml"/><Relationship Id="rId5" Type="http://schemas.openxmlformats.org/officeDocument/2006/relationships/chart" Target="../charts/chart7.xml"/><Relationship Id="rId15" Type="http://schemas.openxmlformats.org/officeDocument/2006/relationships/chart" Target="../charts/chart17.xml"/><Relationship Id="rId10" Type="http://schemas.openxmlformats.org/officeDocument/2006/relationships/chart" Target="../charts/chart12.xml"/><Relationship Id="rId4" Type="http://schemas.openxmlformats.org/officeDocument/2006/relationships/chart" Target="../charts/chart6.xml"/><Relationship Id="rId9" Type="http://schemas.openxmlformats.org/officeDocument/2006/relationships/chart" Target="../charts/chart11.xml"/><Relationship Id="rId14" Type="http://schemas.openxmlformats.org/officeDocument/2006/relationships/chart" Target="../charts/chart16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6.xml"/><Relationship Id="rId13" Type="http://schemas.openxmlformats.org/officeDocument/2006/relationships/chart" Target="../charts/chart31.xml"/><Relationship Id="rId3" Type="http://schemas.openxmlformats.org/officeDocument/2006/relationships/chart" Target="../charts/chart21.xml"/><Relationship Id="rId7" Type="http://schemas.openxmlformats.org/officeDocument/2006/relationships/chart" Target="../charts/chart25.xml"/><Relationship Id="rId12" Type="http://schemas.openxmlformats.org/officeDocument/2006/relationships/chart" Target="../charts/chart30.xml"/><Relationship Id="rId2" Type="http://schemas.openxmlformats.org/officeDocument/2006/relationships/chart" Target="../charts/chart20.xml"/><Relationship Id="rId16" Type="http://schemas.openxmlformats.org/officeDocument/2006/relationships/chart" Target="../charts/chart34.xml"/><Relationship Id="rId1" Type="http://schemas.openxmlformats.org/officeDocument/2006/relationships/chart" Target="../charts/chart19.xml"/><Relationship Id="rId6" Type="http://schemas.openxmlformats.org/officeDocument/2006/relationships/chart" Target="../charts/chart24.xml"/><Relationship Id="rId11" Type="http://schemas.openxmlformats.org/officeDocument/2006/relationships/chart" Target="../charts/chart29.xml"/><Relationship Id="rId5" Type="http://schemas.openxmlformats.org/officeDocument/2006/relationships/chart" Target="../charts/chart23.xml"/><Relationship Id="rId15" Type="http://schemas.openxmlformats.org/officeDocument/2006/relationships/chart" Target="../charts/chart33.xml"/><Relationship Id="rId10" Type="http://schemas.openxmlformats.org/officeDocument/2006/relationships/chart" Target="../charts/chart28.xml"/><Relationship Id="rId4" Type="http://schemas.openxmlformats.org/officeDocument/2006/relationships/chart" Target="../charts/chart22.xml"/><Relationship Id="rId9" Type="http://schemas.openxmlformats.org/officeDocument/2006/relationships/chart" Target="../charts/chart27.xml"/><Relationship Id="rId14" Type="http://schemas.openxmlformats.org/officeDocument/2006/relationships/chart" Target="../charts/chart32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2.xml"/><Relationship Id="rId13" Type="http://schemas.openxmlformats.org/officeDocument/2006/relationships/chart" Target="../charts/chart47.xml"/><Relationship Id="rId18" Type="http://schemas.openxmlformats.org/officeDocument/2006/relationships/chart" Target="../charts/chart52.xml"/><Relationship Id="rId3" Type="http://schemas.openxmlformats.org/officeDocument/2006/relationships/chart" Target="../charts/chart37.xml"/><Relationship Id="rId21" Type="http://schemas.openxmlformats.org/officeDocument/2006/relationships/chart" Target="../charts/chart55.xml"/><Relationship Id="rId7" Type="http://schemas.openxmlformats.org/officeDocument/2006/relationships/chart" Target="../charts/chart41.xml"/><Relationship Id="rId12" Type="http://schemas.openxmlformats.org/officeDocument/2006/relationships/chart" Target="../charts/chart46.xml"/><Relationship Id="rId17" Type="http://schemas.openxmlformats.org/officeDocument/2006/relationships/chart" Target="../charts/chart51.xml"/><Relationship Id="rId2" Type="http://schemas.openxmlformats.org/officeDocument/2006/relationships/chart" Target="../charts/chart36.xml"/><Relationship Id="rId16" Type="http://schemas.openxmlformats.org/officeDocument/2006/relationships/chart" Target="../charts/chart50.xml"/><Relationship Id="rId20" Type="http://schemas.openxmlformats.org/officeDocument/2006/relationships/chart" Target="../charts/chart54.xml"/><Relationship Id="rId1" Type="http://schemas.openxmlformats.org/officeDocument/2006/relationships/chart" Target="../charts/chart35.xml"/><Relationship Id="rId6" Type="http://schemas.openxmlformats.org/officeDocument/2006/relationships/chart" Target="../charts/chart40.xml"/><Relationship Id="rId11" Type="http://schemas.openxmlformats.org/officeDocument/2006/relationships/chart" Target="../charts/chart45.xml"/><Relationship Id="rId5" Type="http://schemas.openxmlformats.org/officeDocument/2006/relationships/chart" Target="../charts/chart39.xml"/><Relationship Id="rId15" Type="http://schemas.openxmlformats.org/officeDocument/2006/relationships/chart" Target="../charts/chart49.xml"/><Relationship Id="rId10" Type="http://schemas.openxmlformats.org/officeDocument/2006/relationships/chart" Target="../charts/chart44.xml"/><Relationship Id="rId19" Type="http://schemas.openxmlformats.org/officeDocument/2006/relationships/chart" Target="../charts/chart53.xml"/><Relationship Id="rId4" Type="http://schemas.openxmlformats.org/officeDocument/2006/relationships/chart" Target="../charts/chart38.xml"/><Relationship Id="rId9" Type="http://schemas.openxmlformats.org/officeDocument/2006/relationships/chart" Target="../charts/chart43.xml"/><Relationship Id="rId14" Type="http://schemas.openxmlformats.org/officeDocument/2006/relationships/chart" Target="../charts/chart4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323273</xdr:colOff>
      <xdr:row>1</xdr:row>
      <xdr:rowOff>204353</xdr:rowOff>
    </xdr:from>
    <xdr:to>
      <xdr:col>20</xdr:col>
      <xdr:colOff>577272</xdr:colOff>
      <xdr:row>29</xdr:row>
      <xdr:rowOff>184726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ADB2DFA8-B135-CE4B-9A66-CE21551151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290945</xdr:colOff>
      <xdr:row>30</xdr:row>
      <xdr:rowOff>33481</xdr:rowOff>
    </xdr:from>
    <xdr:to>
      <xdr:col>20</xdr:col>
      <xdr:colOff>544944</xdr:colOff>
      <xdr:row>58</xdr:row>
      <xdr:rowOff>36945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DCD015CA-1CB5-CA43-866B-9BFB81C9FB2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404091</xdr:colOff>
      <xdr:row>59</xdr:row>
      <xdr:rowOff>23091</xdr:rowOff>
    </xdr:from>
    <xdr:to>
      <xdr:col>20</xdr:col>
      <xdr:colOff>658090</xdr:colOff>
      <xdr:row>87</xdr:row>
      <xdr:rowOff>26555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F16686E9-30F9-BA4D-AEA9-1D2C81B1F4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65</xdr:row>
      <xdr:rowOff>19050</xdr:rowOff>
    </xdr:from>
    <xdr:to>
      <xdr:col>7</xdr:col>
      <xdr:colOff>381000</xdr:colOff>
      <xdr:row>86</xdr:row>
      <xdr:rowOff>101600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CBDC743-131F-3842-B52A-37881864B0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419100</xdr:colOff>
      <xdr:row>0</xdr:row>
      <xdr:rowOff>126999</xdr:rowOff>
    </xdr:from>
    <xdr:to>
      <xdr:col>14</xdr:col>
      <xdr:colOff>914400</xdr:colOff>
      <xdr:row>28</xdr:row>
      <xdr:rowOff>136334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502D8CA-87DB-FA48-9528-B2A36E8C8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37500" y="126999"/>
          <a:ext cx="6134100" cy="5838635"/>
        </a:xfrm>
        <a:prstGeom prst="rect">
          <a:avLst/>
        </a:prstGeom>
      </xdr:spPr>
    </xdr:pic>
    <xdr:clientData/>
  </xdr:twoCellAnchor>
  <xdr:twoCellAnchor>
    <xdr:from>
      <xdr:col>0</xdr:col>
      <xdr:colOff>800100</xdr:colOff>
      <xdr:row>87</xdr:row>
      <xdr:rowOff>152400</xdr:rowOff>
    </xdr:from>
    <xdr:to>
      <xdr:col>7</xdr:col>
      <xdr:colOff>241300</xdr:colOff>
      <xdr:row>109</xdr:row>
      <xdr:rowOff>31750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6DCEC169-0D18-174A-A358-5974996F7E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139700</xdr:colOff>
      <xdr:row>65</xdr:row>
      <xdr:rowOff>0</xdr:rowOff>
    </xdr:from>
    <xdr:to>
      <xdr:col>14</xdr:col>
      <xdr:colOff>520700</xdr:colOff>
      <xdr:row>86</xdr:row>
      <xdr:rowOff>82550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0C4A2E40-8C05-1A41-AC5E-952551604B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0</xdr:colOff>
      <xdr:row>87</xdr:row>
      <xdr:rowOff>177800</xdr:rowOff>
    </xdr:from>
    <xdr:to>
      <xdr:col>14</xdr:col>
      <xdr:colOff>406400</xdr:colOff>
      <xdr:row>109</xdr:row>
      <xdr:rowOff>12700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5FB0FFAD-CF02-0743-BAD6-A8886079F84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15</xdr:col>
      <xdr:colOff>0</xdr:colOff>
      <xdr:row>65</xdr:row>
      <xdr:rowOff>0</xdr:rowOff>
    </xdr:from>
    <xdr:to>
      <xdr:col>21</xdr:col>
      <xdr:colOff>381000</xdr:colOff>
      <xdr:row>86</xdr:row>
      <xdr:rowOff>82550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5A7ED190-3334-584F-9F4C-3C8BD1DC3E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15</xdr:col>
      <xdr:colOff>0</xdr:colOff>
      <xdr:row>88</xdr:row>
      <xdr:rowOff>152400</xdr:rowOff>
    </xdr:from>
    <xdr:to>
      <xdr:col>21</xdr:col>
      <xdr:colOff>342900</xdr:colOff>
      <xdr:row>109</xdr:row>
      <xdr:rowOff>38100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DCE057F4-2DC9-B642-A228-93B9E0BA12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22</xdr:col>
      <xdr:colOff>25400</xdr:colOff>
      <xdr:row>64</xdr:row>
      <xdr:rowOff>114300</xdr:rowOff>
    </xdr:from>
    <xdr:to>
      <xdr:col>28</xdr:col>
      <xdr:colOff>406400</xdr:colOff>
      <xdr:row>85</xdr:row>
      <xdr:rowOff>196850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1FF9D68A-3D7B-834A-BE23-CC93EB6B00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22</xdr:col>
      <xdr:colOff>25400</xdr:colOff>
      <xdr:row>88</xdr:row>
      <xdr:rowOff>152400</xdr:rowOff>
    </xdr:from>
    <xdr:to>
      <xdr:col>28</xdr:col>
      <xdr:colOff>355600</xdr:colOff>
      <xdr:row>108</xdr:row>
      <xdr:rowOff>152400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5C5054B9-4C21-684D-8917-2D9F19925A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29</xdr:col>
      <xdr:colOff>0</xdr:colOff>
      <xdr:row>64</xdr:row>
      <xdr:rowOff>0</xdr:rowOff>
    </xdr:from>
    <xdr:to>
      <xdr:col>35</xdr:col>
      <xdr:colOff>381000</xdr:colOff>
      <xdr:row>85</xdr:row>
      <xdr:rowOff>82550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453218E2-C9C6-4840-B09F-07D26299DB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29</xdr:col>
      <xdr:colOff>0</xdr:colOff>
      <xdr:row>88</xdr:row>
      <xdr:rowOff>38100</xdr:rowOff>
    </xdr:from>
    <xdr:to>
      <xdr:col>35</xdr:col>
      <xdr:colOff>330200</xdr:colOff>
      <xdr:row>108</xdr:row>
      <xdr:rowOff>38100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A5363FCC-1967-DC45-8EE0-3A4DA43A78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36</xdr:col>
      <xdr:colOff>0</xdr:colOff>
      <xdr:row>64</xdr:row>
      <xdr:rowOff>0</xdr:rowOff>
    </xdr:from>
    <xdr:to>
      <xdr:col>42</xdr:col>
      <xdr:colOff>381000</xdr:colOff>
      <xdr:row>85</xdr:row>
      <xdr:rowOff>82550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652DF006-A837-5D4B-91CA-94BF22A2995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36</xdr:col>
      <xdr:colOff>0</xdr:colOff>
      <xdr:row>88</xdr:row>
      <xdr:rowOff>152400</xdr:rowOff>
    </xdr:from>
    <xdr:to>
      <xdr:col>42</xdr:col>
      <xdr:colOff>342900</xdr:colOff>
      <xdr:row>108</xdr:row>
      <xdr:rowOff>38100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BCC1A1F1-D939-9B44-81DA-08AA2501D9B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15</xdr:col>
      <xdr:colOff>495300</xdr:colOff>
      <xdr:row>0</xdr:row>
      <xdr:rowOff>152400</xdr:rowOff>
    </xdr:from>
    <xdr:to>
      <xdr:col>23</xdr:col>
      <xdr:colOff>762000</xdr:colOff>
      <xdr:row>28</xdr:row>
      <xdr:rowOff>177800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774C7B0F-6CC5-574F-B8F0-40E1409A71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24</xdr:col>
      <xdr:colOff>0</xdr:colOff>
      <xdr:row>0</xdr:row>
      <xdr:rowOff>0</xdr:rowOff>
    </xdr:from>
    <xdr:to>
      <xdr:col>32</xdr:col>
      <xdr:colOff>266700</xdr:colOff>
      <xdr:row>28</xdr:row>
      <xdr:rowOff>25400</xdr:rowOff>
    </xdr:to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A1CF345F-6FC6-7D45-B8E4-E9BD9E5E71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457200</xdr:colOff>
      <xdr:row>9</xdr:row>
      <xdr:rowOff>107950</xdr:rowOff>
    </xdr:from>
    <xdr:to>
      <xdr:col>7</xdr:col>
      <xdr:colOff>838200</xdr:colOff>
      <xdr:row>29</xdr:row>
      <xdr:rowOff>50800</xdr:rowOff>
    </xdr:to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6EE754DF-FD69-5541-99A0-4C0E81B0EF2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279400</xdr:colOff>
      <xdr:row>38</xdr:row>
      <xdr:rowOff>57150</xdr:rowOff>
    </xdr:from>
    <xdr:to>
      <xdr:col>13</xdr:col>
      <xdr:colOff>457200</xdr:colOff>
      <xdr:row>66</xdr:row>
      <xdr:rowOff>127000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258F7E7-85F6-B345-AFE3-C2F699B332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584200</xdr:colOff>
      <xdr:row>94</xdr:row>
      <xdr:rowOff>107950</xdr:rowOff>
    </xdr:from>
    <xdr:to>
      <xdr:col>12</xdr:col>
      <xdr:colOff>304800</xdr:colOff>
      <xdr:row>124</xdr:row>
      <xdr:rowOff>50800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B034CE2-9100-0A4E-BCA1-0A664FC0D8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0</xdr:colOff>
      <xdr:row>38</xdr:row>
      <xdr:rowOff>0</xdr:rowOff>
    </xdr:from>
    <xdr:to>
      <xdr:col>24</xdr:col>
      <xdr:colOff>254000</xdr:colOff>
      <xdr:row>66</xdr:row>
      <xdr:rowOff>69850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52E42E0-D1B2-664C-A0CF-8BC9DA1C91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0</xdr:colOff>
      <xdr:row>68</xdr:row>
      <xdr:rowOff>0</xdr:rowOff>
    </xdr:from>
    <xdr:to>
      <xdr:col>25</xdr:col>
      <xdr:colOff>596900</xdr:colOff>
      <xdr:row>97</xdr:row>
      <xdr:rowOff>146050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A08DE04-14E4-3944-A2FA-F96594E8C5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15</xdr:col>
      <xdr:colOff>114300</xdr:colOff>
      <xdr:row>100</xdr:row>
      <xdr:rowOff>76200</xdr:rowOff>
    </xdr:from>
    <xdr:to>
      <xdr:col>24</xdr:col>
      <xdr:colOff>711200</xdr:colOff>
      <xdr:row>130</xdr:row>
      <xdr:rowOff>19050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D4E76DB7-61B9-B344-B9BA-2AF7B85290B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27</xdr:col>
      <xdr:colOff>0</xdr:colOff>
      <xdr:row>68</xdr:row>
      <xdr:rowOff>0</xdr:rowOff>
    </xdr:from>
    <xdr:to>
      <xdr:col>34</xdr:col>
      <xdr:colOff>609600</xdr:colOff>
      <xdr:row>90</xdr:row>
      <xdr:rowOff>165100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8B60476-9ED0-4345-B000-7A6C706EB16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27</xdr:col>
      <xdr:colOff>0</xdr:colOff>
      <xdr:row>92</xdr:row>
      <xdr:rowOff>0</xdr:rowOff>
    </xdr:from>
    <xdr:to>
      <xdr:col>34</xdr:col>
      <xdr:colOff>609600</xdr:colOff>
      <xdr:row>114</xdr:row>
      <xdr:rowOff>165100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17034F66-DA21-D046-BFDF-039EB633184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27</xdr:col>
      <xdr:colOff>0</xdr:colOff>
      <xdr:row>117</xdr:row>
      <xdr:rowOff>0</xdr:rowOff>
    </xdr:from>
    <xdr:to>
      <xdr:col>34</xdr:col>
      <xdr:colOff>635000</xdr:colOff>
      <xdr:row>141</xdr:row>
      <xdr:rowOff>88900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341D2420-F0AC-D044-B321-F8F5EE45500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40</xdr:col>
      <xdr:colOff>774700</xdr:colOff>
      <xdr:row>117</xdr:row>
      <xdr:rowOff>0</xdr:rowOff>
    </xdr:from>
    <xdr:to>
      <xdr:col>50</xdr:col>
      <xdr:colOff>622300</xdr:colOff>
      <xdr:row>140</xdr:row>
      <xdr:rowOff>88900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58DCDD1D-B384-504B-B691-98AC38422C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41</xdr:col>
      <xdr:colOff>0</xdr:colOff>
      <xdr:row>68</xdr:row>
      <xdr:rowOff>0</xdr:rowOff>
    </xdr:from>
    <xdr:to>
      <xdr:col>48</xdr:col>
      <xdr:colOff>609600</xdr:colOff>
      <xdr:row>90</xdr:row>
      <xdr:rowOff>165100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A0064237-D98E-DF43-A37A-F7A80AAD7B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41</xdr:col>
      <xdr:colOff>0</xdr:colOff>
      <xdr:row>92</xdr:row>
      <xdr:rowOff>0</xdr:rowOff>
    </xdr:from>
    <xdr:to>
      <xdr:col>48</xdr:col>
      <xdr:colOff>609600</xdr:colOff>
      <xdr:row>114</xdr:row>
      <xdr:rowOff>165100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F442DD66-8817-4145-90D4-CC20B4CCDA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29</xdr:col>
      <xdr:colOff>721591</xdr:colOff>
      <xdr:row>29</xdr:row>
      <xdr:rowOff>181264</xdr:rowOff>
    </xdr:from>
    <xdr:to>
      <xdr:col>36</xdr:col>
      <xdr:colOff>519544</xdr:colOff>
      <xdr:row>52</xdr:row>
      <xdr:rowOff>184728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4485DE5-E1B5-614C-9709-AC6B71BFC09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36</xdr:col>
      <xdr:colOff>790863</xdr:colOff>
      <xdr:row>29</xdr:row>
      <xdr:rowOff>158172</xdr:rowOff>
    </xdr:from>
    <xdr:to>
      <xdr:col>43</xdr:col>
      <xdr:colOff>184727</xdr:colOff>
      <xdr:row>52</xdr:row>
      <xdr:rowOff>126999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DBCC4D12-6C44-5A4F-B19E-FF25622769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43</xdr:col>
      <xdr:colOff>282863</xdr:colOff>
      <xdr:row>29</xdr:row>
      <xdr:rowOff>146626</xdr:rowOff>
    </xdr:from>
    <xdr:to>
      <xdr:col>49</xdr:col>
      <xdr:colOff>69273</xdr:colOff>
      <xdr:row>52</xdr:row>
      <xdr:rowOff>138545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68BEE320-8707-6D45-959B-89D316B5B6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3</xdr:col>
      <xdr:colOff>457200</xdr:colOff>
      <xdr:row>65</xdr:row>
      <xdr:rowOff>107950</xdr:rowOff>
    </xdr:from>
    <xdr:to>
      <xdr:col>13</xdr:col>
      <xdr:colOff>177800</xdr:colOff>
      <xdr:row>95</xdr:row>
      <xdr:rowOff>50800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CEFF43EE-B2B2-2B4A-8FBD-60C6458098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5</xdr:col>
      <xdr:colOff>405907</xdr:colOff>
      <xdr:row>135</xdr:row>
      <xdr:rowOff>65690</xdr:rowOff>
    </xdr:from>
    <xdr:to>
      <xdr:col>15</xdr:col>
      <xdr:colOff>126508</xdr:colOff>
      <xdr:row>165</xdr:row>
      <xdr:rowOff>1971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570A5AC8-5887-4340-A70B-ACCBEDAA9F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61</xdr:row>
      <xdr:rowOff>0</xdr:rowOff>
    </xdr:from>
    <xdr:to>
      <xdr:col>9</xdr:col>
      <xdr:colOff>139700</xdr:colOff>
      <xdr:row>87</xdr:row>
      <xdr:rowOff>25400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51B8B0C-36FB-F54F-8F34-76BD085A8C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0</xdr:colOff>
      <xdr:row>88</xdr:row>
      <xdr:rowOff>0</xdr:rowOff>
    </xdr:from>
    <xdr:to>
      <xdr:col>9</xdr:col>
      <xdr:colOff>139700</xdr:colOff>
      <xdr:row>114</xdr:row>
      <xdr:rowOff>25400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05AF83A-BC0F-DD48-AECA-D4AF55CE66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482600</xdr:colOff>
      <xdr:row>61</xdr:row>
      <xdr:rowOff>63500</xdr:rowOff>
    </xdr:from>
    <xdr:to>
      <xdr:col>18</xdr:col>
      <xdr:colOff>254000</xdr:colOff>
      <xdr:row>87</xdr:row>
      <xdr:rowOff>88900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1B5325D-76C1-654A-AAA0-3A7AD5A248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495300</xdr:colOff>
      <xdr:row>88</xdr:row>
      <xdr:rowOff>76200</xdr:rowOff>
    </xdr:from>
    <xdr:to>
      <xdr:col>18</xdr:col>
      <xdr:colOff>266700</xdr:colOff>
      <xdr:row>114</xdr:row>
      <xdr:rowOff>101600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99B9940-AC0D-4741-9FF4-87BF77886F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19</xdr:col>
      <xdr:colOff>279400</xdr:colOff>
      <xdr:row>61</xdr:row>
      <xdr:rowOff>88900</xdr:rowOff>
    </xdr:from>
    <xdr:to>
      <xdr:col>27</xdr:col>
      <xdr:colOff>50800</xdr:colOff>
      <xdr:row>87</xdr:row>
      <xdr:rowOff>114300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8193189-C42C-2949-8A5A-83A3F9F338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19</xdr:col>
      <xdr:colOff>0</xdr:colOff>
      <xdr:row>89</xdr:row>
      <xdr:rowOff>0</xdr:rowOff>
    </xdr:from>
    <xdr:to>
      <xdr:col>26</xdr:col>
      <xdr:colOff>596900</xdr:colOff>
      <xdr:row>115</xdr:row>
      <xdr:rowOff>25400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E4B45E95-BCF5-6441-9D47-06F48FF517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29</xdr:col>
      <xdr:colOff>0</xdr:colOff>
      <xdr:row>61</xdr:row>
      <xdr:rowOff>0</xdr:rowOff>
    </xdr:from>
    <xdr:to>
      <xdr:col>36</xdr:col>
      <xdr:colOff>596900</xdr:colOff>
      <xdr:row>87</xdr:row>
      <xdr:rowOff>25400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6D19AE7-46F4-FA45-A65C-03B434F456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29</xdr:col>
      <xdr:colOff>0</xdr:colOff>
      <xdr:row>89</xdr:row>
      <xdr:rowOff>0</xdr:rowOff>
    </xdr:from>
    <xdr:to>
      <xdr:col>36</xdr:col>
      <xdr:colOff>596900</xdr:colOff>
      <xdr:row>115</xdr:row>
      <xdr:rowOff>25400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F63B510-3CD7-E642-9516-A61A17DF250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38</xdr:col>
      <xdr:colOff>0</xdr:colOff>
      <xdr:row>60</xdr:row>
      <xdr:rowOff>0</xdr:rowOff>
    </xdr:from>
    <xdr:to>
      <xdr:col>46</xdr:col>
      <xdr:colOff>38100</xdr:colOff>
      <xdr:row>86</xdr:row>
      <xdr:rowOff>25400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447783D-37C1-D545-A558-30DFA6AD75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48</xdr:col>
      <xdr:colOff>0</xdr:colOff>
      <xdr:row>60</xdr:row>
      <xdr:rowOff>0</xdr:rowOff>
    </xdr:from>
    <xdr:to>
      <xdr:col>56</xdr:col>
      <xdr:colOff>38100</xdr:colOff>
      <xdr:row>86</xdr:row>
      <xdr:rowOff>25400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ADDF2077-6A77-4248-89B1-E1CB556558B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38</xdr:col>
      <xdr:colOff>0</xdr:colOff>
      <xdr:row>89</xdr:row>
      <xdr:rowOff>0</xdr:rowOff>
    </xdr:from>
    <xdr:to>
      <xdr:col>45</xdr:col>
      <xdr:colOff>800100</xdr:colOff>
      <xdr:row>114</xdr:row>
      <xdr:rowOff>165100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619A689D-56DE-E142-952B-06A1771E088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48</xdr:col>
      <xdr:colOff>0</xdr:colOff>
      <xdr:row>89</xdr:row>
      <xdr:rowOff>114300</xdr:rowOff>
    </xdr:from>
    <xdr:to>
      <xdr:col>56</xdr:col>
      <xdr:colOff>38100</xdr:colOff>
      <xdr:row>115</xdr:row>
      <xdr:rowOff>25400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13CC6C6E-51E7-2B45-BDC0-1E7939BFAC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59</xdr:col>
      <xdr:colOff>0</xdr:colOff>
      <xdr:row>60</xdr:row>
      <xdr:rowOff>0</xdr:rowOff>
    </xdr:from>
    <xdr:to>
      <xdr:col>67</xdr:col>
      <xdr:colOff>38100</xdr:colOff>
      <xdr:row>86</xdr:row>
      <xdr:rowOff>25400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27476A27-4871-EE41-863A-09A16DE2241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59</xdr:col>
      <xdr:colOff>0</xdr:colOff>
      <xdr:row>89</xdr:row>
      <xdr:rowOff>0</xdr:rowOff>
    </xdr:from>
    <xdr:to>
      <xdr:col>67</xdr:col>
      <xdr:colOff>38100</xdr:colOff>
      <xdr:row>115</xdr:row>
      <xdr:rowOff>25400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998196FD-FC02-6248-97BC-65378A4A32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70</xdr:col>
      <xdr:colOff>0</xdr:colOff>
      <xdr:row>60</xdr:row>
      <xdr:rowOff>0</xdr:rowOff>
    </xdr:from>
    <xdr:to>
      <xdr:col>77</xdr:col>
      <xdr:colOff>723900</xdr:colOff>
      <xdr:row>86</xdr:row>
      <xdr:rowOff>25400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8225735C-D42D-5549-9495-B795F9904A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70</xdr:col>
      <xdr:colOff>88900</xdr:colOff>
      <xdr:row>89</xdr:row>
      <xdr:rowOff>114300</xdr:rowOff>
    </xdr:from>
    <xdr:to>
      <xdr:col>77</xdr:col>
      <xdr:colOff>736600</xdr:colOff>
      <xdr:row>115</xdr:row>
      <xdr:rowOff>25400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2F695570-23FE-DF4D-B95A-1A0D94C297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81</xdr:col>
      <xdr:colOff>0</xdr:colOff>
      <xdr:row>60</xdr:row>
      <xdr:rowOff>0</xdr:rowOff>
    </xdr:from>
    <xdr:to>
      <xdr:col>89</xdr:col>
      <xdr:colOff>38100</xdr:colOff>
      <xdr:row>86</xdr:row>
      <xdr:rowOff>25400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FCCC5CDD-9AA6-BD47-94C8-65E7C4C08E3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81</xdr:col>
      <xdr:colOff>0</xdr:colOff>
      <xdr:row>89</xdr:row>
      <xdr:rowOff>88900</xdr:rowOff>
    </xdr:from>
    <xdr:to>
      <xdr:col>89</xdr:col>
      <xdr:colOff>165100</xdr:colOff>
      <xdr:row>115</xdr:row>
      <xdr:rowOff>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B5D7E941-1CE8-634A-AE22-6180250B50A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8</xdr:col>
      <xdr:colOff>482600</xdr:colOff>
      <xdr:row>0</xdr:row>
      <xdr:rowOff>31750</xdr:rowOff>
    </xdr:from>
    <xdr:to>
      <xdr:col>17</xdr:col>
      <xdr:colOff>38100</xdr:colOff>
      <xdr:row>25</xdr:row>
      <xdr:rowOff>171450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F4B667A5-C4A1-4C4E-9131-8647936773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17</xdr:col>
      <xdr:colOff>269875</xdr:colOff>
      <xdr:row>0</xdr:row>
      <xdr:rowOff>0</xdr:rowOff>
    </xdr:from>
    <xdr:to>
      <xdr:col>25</xdr:col>
      <xdr:colOff>536575</xdr:colOff>
      <xdr:row>24</xdr:row>
      <xdr:rowOff>69850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AC1F4E53-9138-3A42-9231-DA9EB68BC0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27</xdr:col>
      <xdr:colOff>0</xdr:colOff>
      <xdr:row>1</xdr:row>
      <xdr:rowOff>0</xdr:rowOff>
    </xdr:from>
    <xdr:to>
      <xdr:col>35</xdr:col>
      <xdr:colOff>393700</xdr:colOff>
      <xdr:row>26</xdr:row>
      <xdr:rowOff>139700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8AFCCCBB-AE5B-4CF0-8C89-5B4986C8F2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4.xml"/><Relationship Id="rId3" Type="http://schemas.openxmlformats.org/officeDocument/2006/relationships/hyperlink" Target="mailto:HeHe@D" TargetMode="External"/><Relationship Id="rId7" Type="http://schemas.openxmlformats.org/officeDocument/2006/relationships/hyperlink" Target="mailto:HeHe@D" TargetMode="External"/><Relationship Id="rId2" Type="http://schemas.openxmlformats.org/officeDocument/2006/relationships/hyperlink" Target="mailto:HeHe@D" TargetMode="External"/><Relationship Id="rId1" Type="http://schemas.openxmlformats.org/officeDocument/2006/relationships/hyperlink" Target="mailto:HeHe@D" TargetMode="External"/><Relationship Id="rId6" Type="http://schemas.openxmlformats.org/officeDocument/2006/relationships/hyperlink" Target="mailto:HeHe@D" TargetMode="External"/><Relationship Id="rId5" Type="http://schemas.openxmlformats.org/officeDocument/2006/relationships/hyperlink" Target="mailto:HeHe@D" TargetMode="External"/><Relationship Id="rId4" Type="http://schemas.openxmlformats.org/officeDocument/2006/relationships/hyperlink" Target="mailto:HeHe@D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85DA17-3B90-D349-A712-B784389B64B7}">
  <sheetPr>
    <tabColor theme="9" tint="0.59999389629810485"/>
  </sheetPr>
  <dimension ref="B1:M157"/>
  <sheetViews>
    <sheetView zoomScale="110" zoomScaleNormal="110" workbookViewId="0">
      <selection activeCell="E7" sqref="E7"/>
    </sheetView>
  </sheetViews>
  <sheetFormatPr defaultColWidth="11" defaultRowHeight="15.75" x14ac:dyDescent="0.25"/>
  <cols>
    <col min="2" max="2" width="14.375" bestFit="1" customWidth="1"/>
    <col min="3" max="3" width="21" style="5" bestFit="1" customWidth="1"/>
    <col min="4" max="4" width="24.5" style="6" bestFit="1" customWidth="1"/>
    <col min="5" max="5" width="18.125" bestFit="1" customWidth="1"/>
    <col min="6" max="6" width="16.5" bestFit="1" customWidth="1"/>
    <col min="7" max="7" width="9.625" customWidth="1"/>
    <col min="8" max="8" width="19.625" style="6" customWidth="1"/>
    <col min="9" max="9" width="20.625" bestFit="1" customWidth="1"/>
    <col min="10" max="10" width="8.375" customWidth="1"/>
    <col min="11" max="11" width="16.625" bestFit="1" customWidth="1"/>
    <col min="12" max="12" width="19.625" bestFit="1" customWidth="1"/>
  </cols>
  <sheetData>
    <row r="1" spans="2:12" ht="16.5" thickBot="1" x14ac:dyDescent="0.3"/>
    <row r="2" spans="2:12" ht="16.5" thickBot="1" x14ac:dyDescent="0.3">
      <c r="B2" s="76"/>
      <c r="C2" s="84" t="s">
        <v>53</v>
      </c>
      <c r="D2" s="175" t="s">
        <v>0</v>
      </c>
      <c r="G2" s="83" t="s">
        <v>57</v>
      </c>
    </row>
    <row r="3" spans="2:12" x14ac:dyDescent="0.25">
      <c r="B3" s="85" t="s">
        <v>1</v>
      </c>
      <c r="C3" s="78">
        <v>-2.8812843462924</v>
      </c>
      <c r="D3" s="79">
        <v>-2.8856019502768002</v>
      </c>
    </row>
    <row r="4" spans="2:12" ht="16.5" thickBot="1" x14ac:dyDescent="0.3">
      <c r="B4" s="86" t="s">
        <v>54</v>
      </c>
      <c r="C4" s="81">
        <v>-2062.7415432502999</v>
      </c>
      <c r="D4" s="82">
        <v>-2062.7958410074998</v>
      </c>
      <c r="G4" s="7" t="s">
        <v>55</v>
      </c>
      <c r="H4" s="176" t="s">
        <v>0</v>
      </c>
      <c r="I4" s="20" t="s">
        <v>56</v>
      </c>
      <c r="J4" s="7" t="s">
        <v>55</v>
      </c>
      <c r="K4" s="4" t="s">
        <v>53</v>
      </c>
      <c r="L4" s="2" t="s">
        <v>58</v>
      </c>
    </row>
    <row r="5" spans="2:12" ht="16.5" thickBot="1" x14ac:dyDescent="0.3">
      <c r="B5" s="4"/>
      <c r="C5" s="15"/>
      <c r="D5" s="15"/>
      <c r="G5">
        <v>2</v>
      </c>
      <c r="H5" s="6">
        <v>560.08523797310238</v>
      </c>
      <c r="I5" s="6">
        <v>555.9930539637968</v>
      </c>
      <c r="J5">
        <v>1</v>
      </c>
      <c r="K5">
        <v>47676.605210088899</v>
      </c>
      <c r="L5">
        <v>47763.726165595042</v>
      </c>
    </row>
    <row r="6" spans="2:12" ht="16.5" thickBot="1" x14ac:dyDescent="0.3">
      <c r="B6" s="103" t="s">
        <v>65</v>
      </c>
      <c r="C6" s="87" t="s">
        <v>0</v>
      </c>
      <c r="D6" s="88" t="s">
        <v>53</v>
      </c>
      <c r="G6">
        <v>2.1</v>
      </c>
      <c r="H6" s="6">
        <v>343.93868687902363</v>
      </c>
      <c r="I6" s="6">
        <v>338.87385555139383</v>
      </c>
      <c r="J6">
        <v>1.1000000000000001</v>
      </c>
      <c r="K6">
        <v>31905.911090391717</v>
      </c>
      <c r="L6">
        <v>31989.152376147682</v>
      </c>
    </row>
    <row r="7" spans="2:12" x14ac:dyDescent="0.25">
      <c r="B7" s="89" t="s">
        <v>59</v>
      </c>
      <c r="C7" s="10">
        <v>3.04</v>
      </c>
      <c r="D7" s="91">
        <v>3.39</v>
      </c>
      <c r="G7">
        <v>2.2000000000000002</v>
      </c>
      <c r="H7" s="6">
        <v>206.8987880870614</v>
      </c>
      <c r="I7" s="6">
        <v>201.52187536562425</v>
      </c>
      <c r="J7">
        <v>1.2</v>
      </c>
      <c r="K7">
        <v>21248.107058017704</v>
      </c>
      <c r="L7">
        <v>21324.320274334284</v>
      </c>
    </row>
    <row r="8" spans="2:12" x14ac:dyDescent="0.25">
      <c r="B8" s="89" t="s">
        <v>60</v>
      </c>
      <c r="C8" s="92">
        <v>-12.21</v>
      </c>
      <c r="D8" s="37">
        <v>-3.9</v>
      </c>
      <c r="G8">
        <v>2.2999999999999998</v>
      </c>
      <c r="H8" s="6">
        <v>120.63506888439358</v>
      </c>
      <c r="I8" s="6">
        <v>115.39955548747899</v>
      </c>
      <c r="J8">
        <v>1.3</v>
      </c>
      <c r="K8">
        <v>14078.50956201183</v>
      </c>
      <c r="L8">
        <v>14145.93638585702</v>
      </c>
    </row>
    <row r="9" spans="2:12" x14ac:dyDescent="0.25">
      <c r="B9" s="90" t="s">
        <v>63</v>
      </c>
      <c r="C9" s="93">
        <v>200</v>
      </c>
      <c r="D9" s="94">
        <v>28</v>
      </c>
      <c r="G9">
        <v>2.4</v>
      </c>
      <c r="H9" s="6">
        <v>66.634194169472252</v>
      </c>
      <c r="I9" s="6">
        <v>61.833668596395512</v>
      </c>
      <c r="J9">
        <v>1.4</v>
      </c>
      <c r="K9">
        <v>9274.7471825404537</v>
      </c>
      <c r="L9">
        <v>9333.0565075932645</v>
      </c>
    </row>
    <row r="10" spans="2:12" x14ac:dyDescent="0.25">
      <c r="B10" s="89" t="s">
        <v>61</v>
      </c>
      <c r="C10" s="92">
        <v>2.7</v>
      </c>
      <c r="D10" s="37">
        <v>3.01</v>
      </c>
      <c r="G10">
        <v>2.5</v>
      </c>
      <c r="H10" s="6">
        <v>32.996565614971239</v>
      </c>
      <c r="I10" s="6">
        <v>28.800298680384582</v>
      </c>
      <c r="J10">
        <v>1.5</v>
      </c>
      <c r="K10">
        <v>6072.4031564648931</v>
      </c>
      <c r="L10">
        <v>6121.8381715330843</v>
      </c>
    </row>
    <row r="11" spans="2:12" ht="16.5" thickBot="1" x14ac:dyDescent="0.3">
      <c r="B11" s="86" t="s">
        <v>62</v>
      </c>
      <c r="C11" s="95">
        <f>C7/2^(1/6)</f>
        <v>2.7083321031466316</v>
      </c>
      <c r="D11" s="40">
        <f>D7/2^(1/6)</f>
        <v>3.02014665449575</v>
      </c>
      <c r="G11">
        <v>2.6</v>
      </c>
      <c r="H11" s="6">
        <v>12.250705132109163</v>
      </c>
      <c r="I11" s="6">
        <v>8.7300081514849719</v>
      </c>
      <c r="J11">
        <v>1.6</v>
      </c>
      <c r="K11">
        <v>3952.4095440570318</v>
      </c>
      <c r="L11">
        <v>3993.3073027598871</v>
      </c>
    </row>
    <row r="12" spans="2:12" x14ac:dyDescent="0.25">
      <c r="B12" s="102" t="s">
        <v>64</v>
      </c>
      <c r="C12" s="97"/>
      <c r="D12" s="91"/>
      <c r="G12">
        <v>2.7</v>
      </c>
      <c r="H12" s="6">
        <v>-0.22225981974896628</v>
      </c>
      <c r="I12" s="6">
        <v>-3.0710007796104968</v>
      </c>
      <c r="J12">
        <v>1.7</v>
      </c>
      <c r="K12">
        <v>2559.6682934458513</v>
      </c>
      <c r="L12">
        <v>2592.4997631299393</v>
      </c>
    </row>
    <row r="13" spans="2:12" x14ac:dyDescent="0.25">
      <c r="B13" s="100">
        <v>2.4595099999999999</v>
      </c>
      <c r="C13" s="98">
        <v>44.64</v>
      </c>
      <c r="D13" s="37">
        <v>75.150000000000006</v>
      </c>
      <c r="G13">
        <v>2.8</v>
      </c>
      <c r="H13" s="6">
        <v>-7.3007584353369328</v>
      </c>
      <c r="I13" s="6">
        <v>-9.5336620200351767</v>
      </c>
      <c r="J13">
        <v>1.8</v>
      </c>
      <c r="K13">
        <v>1650.4120744801314</v>
      </c>
      <c r="L13">
        <v>1675.9324309708809</v>
      </c>
    </row>
    <row r="14" spans="2:12" x14ac:dyDescent="0.25">
      <c r="B14" s="100">
        <v>4.26</v>
      </c>
      <c r="C14" s="98">
        <v>-1.94</v>
      </c>
      <c r="D14" s="37">
        <v>-1.1200000000000001</v>
      </c>
      <c r="G14">
        <v>2.9</v>
      </c>
      <c r="H14" s="6">
        <v>-10.845781997079154</v>
      </c>
      <c r="I14" s="6">
        <v>-12.549685975348048</v>
      </c>
      <c r="J14">
        <v>1.9</v>
      </c>
      <c r="K14">
        <v>1059.0836645510233</v>
      </c>
      <c r="L14">
        <v>1078.3239854169572</v>
      </c>
    </row>
    <row r="15" spans="2:12" x14ac:dyDescent="0.25">
      <c r="B15" s="100">
        <v>4.9190199999999997</v>
      </c>
      <c r="C15" s="98">
        <v>-0.63</v>
      </c>
      <c r="D15" s="37">
        <v>-0.26</v>
      </c>
      <c r="G15">
        <v>2.91</v>
      </c>
      <c r="H15" s="6">
        <v>-11.05836580942904</v>
      </c>
      <c r="I15" s="6">
        <v>-12.714731824074097</v>
      </c>
      <c r="J15">
        <v>2</v>
      </c>
      <c r="K15">
        <v>675.47651599160918</v>
      </c>
      <c r="L15">
        <v>689.5952215953962</v>
      </c>
    </row>
    <row r="16" spans="2:12" x14ac:dyDescent="0.25">
      <c r="B16" s="101">
        <v>7.3785299999999996</v>
      </c>
      <c r="C16" s="98">
        <v>-0.06</v>
      </c>
      <c r="D16" s="37">
        <v>-1.4999999999999999E-2</v>
      </c>
      <c r="G16">
        <v>2.92</v>
      </c>
      <c r="H16" s="6">
        <v>-11.249577539993952</v>
      </c>
      <c r="I16" s="6">
        <v>-12.859413749348345</v>
      </c>
      <c r="J16">
        <v>2.1</v>
      </c>
      <c r="K16">
        <v>427.43437709187191</v>
      </c>
      <c r="L16">
        <v>437.55221091314053</v>
      </c>
    </row>
    <row r="17" spans="2:12" x14ac:dyDescent="0.25">
      <c r="B17" s="100"/>
      <c r="C17" s="98"/>
      <c r="D17" s="37"/>
      <c r="G17">
        <v>2.93</v>
      </c>
      <c r="H17" s="6">
        <v>-11.420405214144843</v>
      </c>
      <c r="I17" s="6">
        <v>-12.98471245036413</v>
      </c>
      <c r="J17">
        <v>2.2000000000000002</v>
      </c>
      <c r="K17">
        <v>267.92082443963108</v>
      </c>
      <c r="L17">
        <v>275.01583349196136</v>
      </c>
    </row>
    <row r="18" spans="2:12" x14ac:dyDescent="0.25">
      <c r="B18" s="89"/>
      <c r="C18" s="98"/>
      <c r="D18" s="37"/>
      <c r="G18">
        <v>2.94</v>
      </c>
      <c r="H18" s="6">
        <v>-11.571802417275178</v>
      </c>
      <c r="I18" s="6">
        <v>-13.09157978145983</v>
      </c>
      <c r="J18">
        <v>2.2999999999999998</v>
      </c>
      <c r="K18">
        <v>166.09682499895462</v>
      </c>
      <c r="L18">
        <v>170.96760657749735</v>
      </c>
    </row>
    <row r="19" spans="2:12" ht="16.5" thickBot="1" x14ac:dyDescent="0.3">
      <c r="B19" s="86"/>
      <c r="C19" s="99"/>
      <c r="D19" s="40"/>
      <c r="G19">
        <v>2.95</v>
      </c>
      <c r="H19" s="6">
        <v>-11.704690313810127</v>
      </c>
      <c r="I19" s="6">
        <v>-13.180938753656005</v>
      </c>
      <c r="J19">
        <v>2.4</v>
      </c>
      <c r="K19">
        <v>101.61408905960904</v>
      </c>
      <c r="L19">
        <v>104.8865992640234</v>
      </c>
    </row>
    <row r="20" spans="2:12" x14ac:dyDescent="0.25">
      <c r="B20" s="4"/>
      <c r="C20" s="6"/>
      <c r="G20">
        <v>2.96</v>
      </c>
      <c r="H20" s="6">
        <v>-11.819959378774017</v>
      </c>
      <c r="I20" s="6">
        <v>-13.253683533630634</v>
      </c>
      <c r="J20">
        <v>2.5</v>
      </c>
      <c r="K20">
        <v>61.061491156993043</v>
      </c>
      <c r="L20">
        <v>63.214032713192168</v>
      </c>
    </row>
    <row r="21" spans="2:12" x14ac:dyDescent="0.25">
      <c r="B21" s="4"/>
      <c r="C21" s="6"/>
      <c r="G21">
        <v>2.97</v>
      </c>
      <c r="H21" s="6">
        <v>-11.918469453895284</v>
      </c>
      <c r="I21" s="6">
        <v>-13.310679443462947</v>
      </c>
      <c r="J21">
        <v>2.6</v>
      </c>
      <c r="K21">
        <v>35.686540312415502</v>
      </c>
      <c r="L21">
        <v>37.07796411061819</v>
      </c>
    </row>
    <row r="22" spans="2:12" x14ac:dyDescent="0.25">
      <c r="B22" s="4"/>
      <c r="C22" s="6"/>
      <c r="G22">
        <v>2.98</v>
      </c>
      <c r="H22" s="6">
        <v>-12.001051335453035</v>
      </c>
      <c r="I22" s="6">
        <v>-13.352705273997749</v>
      </c>
      <c r="J22">
        <v>2.7</v>
      </c>
      <c r="K22">
        <v>19.860963181594212</v>
      </c>
      <c r="L22">
        <v>20.755933997663838</v>
      </c>
    </row>
    <row r="23" spans="2:12" x14ac:dyDescent="0.25">
      <c r="B23" s="4"/>
      <c r="C23" s="6"/>
      <c r="G23">
        <v>2.99</v>
      </c>
      <c r="H23" s="6">
        <v>-12.068507639164151</v>
      </c>
      <c r="I23" s="6">
        <v>-13.380626347314267</v>
      </c>
      <c r="J23">
        <v>2.8</v>
      </c>
      <c r="K23">
        <v>10.020146586681504</v>
      </c>
      <c r="L23">
        <v>10.609671525711063</v>
      </c>
    </row>
    <row r="24" spans="2:12" x14ac:dyDescent="0.25">
      <c r="B24" s="4"/>
      <c r="C24" s="6"/>
      <c r="G24">
        <v>3</v>
      </c>
      <c r="H24" s="6">
        <v>-12.121613260807367</v>
      </c>
      <c r="I24" s="6">
        <v>-13.395134921485777</v>
      </c>
      <c r="J24">
        <v>2.9</v>
      </c>
      <c r="K24">
        <v>3.9347230678774667</v>
      </c>
      <c r="L24">
        <v>4.3524656067797913</v>
      </c>
    </row>
    <row r="25" spans="2:12" x14ac:dyDescent="0.25">
      <c r="B25" s="4"/>
      <c r="C25" s="6"/>
      <c r="G25">
        <v>3.01</v>
      </c>
      <c r="H25" s="6">
        <v>-12.161116416598396</v>
      </c>
      <c r="I25" s="6">
        <v>-13.397038631187291</v>
      </c>
      <c r="J25">
        <v>3</v>
      </c>
      <c r="K25">
        <v>0.22187824099581022</v>
      </c>
      <c r="L25">
        <v>0.55725246434461684</v>
      </c>
    </row>
    <row r="26" spans="2:12" x14ac:dyDescent="0.25">
      <c r="B26" s="4"/>
      <c r="C26" s="6"/>
      <c r="G26">
        <v>3.02</v>
      </c>
      <c r="H26" s="6">
        <v>-12.187739390743401</v>
      </c>
      <c r="I26" s="6">
        <v>-13.387000889893326</v>
      </c>
      <c r="J26">
        <v>3.1</v>
      </c>
      <c r="K26">
        <v>-1.974240432697373</v>
      </c>
      <c r="L26">
        <v>-1.6656653051388557</v>
      </c>
    </row>
    <row r="27" spans="2:12" x14ac:dyDescent="0.25">
      <c r="B27" s="4"/>
      <c r="C27" s="6"/>
      <c r="G27">
        <v>3.03</v>
      </c>
      <c r="H27" s="6">
        <v>-12.202179027574067</v>
      </c>
      <c r="I27" s="6">
        <v>-13.365771644106118</v>
      </c>
      <c r="J27">
        <v>3.2</v>
      </c>
      <c r="K27">
        <v>-3.1869416170030469</v>
      </c>
      <c r="L27">
        <v>-2.8747080802409424</v>
      </c>
    </row>
    <row r="28" spans="2:12" x14ac:dyDescent="0.25">
      <c r="B28" s="4"/>
      <c r="C28" s="6"/>
      <c r="G28" s="1">
        <v>3.04</v>
      </c>
      <c r="H28" s="46">
        <v>-12.205107596178498</v>
      </c>
      <c r="I28" s="6">
        <v>-13.333927775297214</v>
      </c>
      <c r="J28">
        <v>3.3</v>
      </c>
      <c r="K28">
        <v>-3.7549655877876904</v>
      </c>
      <c r="L28">
        <v>-3.4264681957158314</v>
      </c>
    </row>
    <row r="29" spans="2:12" x14ac:dyDescent="0.25">
      <c r="B29" s="4"/>
      <c r="C29" s="6"/>
      <c r="G29">
        <v>3.05</v>
      </c>
      <c r="H29" s="6">
        <v>-12.197173338641258</v>
      </c>
      <c r="I29" s="6">
        <v>-13.29216154153989</v>
      </c>
      <c r="J29" s="1">
        <v>3.4</v>
      </c>
      <c r="K29" s="1">
        <v>-3.9004715168443123</v>
      </c>
      <c r="L29">
        <v>-3.5549702225986279</v>
      </c>
    </row>
    <row r="30" spans="2:12" x14ac:dyDescent="0.25">
      <c r="B30" s="4"/>
      <c r="C30" s="6"/>
      <c r="G30">
        <v>3.06</v>
      </c>
      <c r="H30" s="6">
        <v>-12.179000988821874</v>
      </c>
      <c r="I30" s="6">
        <v>-13.241078668904452</v>
      </c>
      <c r="J30">
        <v>3.5</v>
      </c>
      <c r="K30">
        <v>-3.7749695434102866</v>
      </c>
      <c r="L30">
        <v>-3.4186084548502249</v>
      </c>
    </row>
    <row r="31" spans="2:12" x14ac:dyDescent="0.25">
      <c r="B31" s="4"/>
      <c r="C31" s="6"/>
      <c r="G31">
        <v>3.07</v>
      </c>
      <c r="H31" s="6">
        <v>-12.151192436391389</v>
      </c>
      <c r="I31" s="6">
        <v>-13.181284882692642</v>
      </c>
      <c r="J31">
        <v>3.6</v>
      </c>
      <c r="K31">
        <v>-3.485334434377938</v>
      </c>
      <c r="L31">
        <v>-3.12748239392092</v>
      </c>
    </row>
    <row r="32" spans="2:12" x14ac:dyDescent="0.25">
      <c r="B32" s="4"/>
      <c r="C32" s="15"/>
      <c r="D32" s="15"/>
      <c r="G32">
        <v>3.08</v>
      </c>
      <c r="H32" s="6">
        <v>-12.114327274047614</v>
      </c>
      <c r="I32" s="6">
        <v>-13.113299376715609</v>
      </c>
      <c r="J32">
        <v>3.7</v>
      </c>
      <c r="K32">
        <v>-3.1081389090550902</v>
      </c>
      <c r="L32">
        <v>-2.7587690124281883</v>
      </c>
    </row>
    <row r="33" spans="2:12" x14ac:dyDescent="0.25">
      <c r="B33" s="4"/>
      <c r="C33" s="15"/>
      <c r="D33" s="15"/>
      <c r="G33">
        <v>3.09</v>
      </c>
      <c r="H33" s="6">
        <v>-12.068963289137875</v>
      </c>
      <c r="I33" s="6">
        <v>-13.037727876787468</v>
      </c>
      <c r="J33">
        <v>3.8</v>
      </c>
      <c r="K33">
        <v>-2.6977040346722574</v>
      </c>
      <c r="L33">
        <v>-2.3656241475004753</v>
      </c>
    </row>
    <row r="34" spans="2:12" x14ac:dyDescent="0.25">
      <c r="B34" s="4"/>
      <c r="C34" s="15"/>
      <c r="D34" s="15"/>
      <c r="G34">
        <v>3.1</v>
      </c>
      <c r="H34" s="6">
        <v>-12.015636981156588</v>
      </c>
      <c r="I34" s="6">
        <v>-12.955031887778032</v>
      </c>
      <c r="J34">
        <v>3.9</v>
      </c>
      <c r="K34">
        <v>-2.2911007052796348</v>
      </c>
      <c r="L34">
        <v>-1.9830851978732329</v>
      </c>
    </row>
    <row r="35" spans="2:12" x14ac:dyDescent="0.25">
      <c r="B35" s="4"/>
      <c r="C35" s="15"/>
      <c r="D35" s="15"/>
      <c r="G35">
        <v>3.11</v>
      </c>
      <c r="H35" s="6">
        <v>-11.954864082573291</v>
      </c>
      <c r="I35" s="6">
        <v>-12.865759447841018</v>
      </c>
      <c r="J35">
        <v>4</v>
      </c>
      <c r="K35">
        <v>-1.9118428660583413</v>
      </c>
      <c r="L35">
        <v>-1.6323008634138245</v>
      </c>
    </row>
    <row r="36" spans="2:12" x14ac:dyDescent="0.25">
      <c r="B36" s="4"/>
      <c r="C36" s="15"/>
      <c r="D36" s="15"/>
      <c r="G36">
        <v>3.12</v>
      </c>
      <c r="H36" s="6">
        <v>-11.88714007709881</v>
      </c>
      <c r="I36" s="6">
        <v>-12.770372062102426</v>
      </c>
      <c r="J36">
        <v>4.0999999999999996</v>
      </c>
      <c r="K36">
        <v>-1.5730124082357022</v>
      </c>
      <c r="L36">
        <v>-1.324066451062746</v>
      </c>
    </row>
    <row r="37" spans="2:12" x14ac:dyDescent="0.25">
      <c r="B37" s="4"/>
      <c r="C37" s="15"/>
      <c r="D37" s="15"/>
      <c r="G37">
        <v>3.13</v>
      </c>
      <c r="H37" s="6">
        <v>-11.812940632384976</v>
      </c>
      <c r="I37" s="6">
        <v>-12.669302391858054</v>
      </c>
      <c r="J37">
        <v>4.2</v>
      </c>
      <c r="K37">
        <v>-1.2800367831474573</v>
      </c>
      <c r="L37">
        <v>-1.0618857006935429</v>
      </c>
    </row>
    <row r="38" spans="2:12" x14ac:dyDescent="0.25">
      <c r="B38" s="4"/>
      <c r="C38" s="15"/>
      <c r="D38" s="15"/>
      <c r="G38">
        <v>3.14</v>
      </c>
      <c r="H38" s="6">
        <v>-11.732722032980538</v>
      </c>
      <c r="I38" s="6">
        <v>-12.563040786320283</v>
      </c>
      <c r="J38">
        <v>4.3</v>
      </c>
      <c r="K38">
        <v>-1.0330989737870817</v>
      </c>
      <c r="L38">
        <v>-0.84446443773477953</v>
      </c>
    </row>
    <row r="39" spans="2:12" x14ac:dyDescent="0.25">
      <c r="B39" s="4"/>
      <c r="C39" s="15"/>
      <c r="D39" s="15"/>
      <c r="G39">
        <v>3.15</v>
      </c>
      <c r="H39" s="6">
        <v>-11.646921757264135</v>
      </c>
      <c r="I39" s="6">
        <v>-12.451991062954718</v>
      </c>
      <c r="J39">
        <v>4.4000000000000004</v>
      </c>
      <c r="K39">
        <v>-0.82911837271848898</v>
      </c>
      <c r="L39">
        <v>-0.66766761806103136</v>
      </c>
    </row>
    <row r="40" spans="2:12" x14ac:dyDescent="0.25">
      <c r="B40" s="4"/>
      <c r="C40" s="15"/>
      <c r="D40" s="15"/>
      <c r="G40">
        <v>3.16</v>
      </c>
      <c r="H40" s="6">
        <v>-11.555958852245753</v>
      </c>
      <c r="I40" s="6">
        <v>-12.336557038714579</v>
      </c>
      <c r="J40">
        <v>4.5</v>
      </c>
      <c r="K40">
        <v>-0.66326868847292009</v>
      </c>
      <c r="L40">
        <v>-0.52603445802918247</v>
      </c>
    </row>
    <row r="41" spans="2:12" x14ac:dyDescent="0.25">
      <c r="B41" s="4"/>
      <c r="C41" s="15"/>
      <c r="D41" s="15"/>
      <c r="G41">
        <v>3.17</v>
      </c>
      <c r="H41" s="6">
        <v>-11.460234509731157</v>
      </c>
      <c r="I41" s="6">
        <v>-12.217113686979081</v>
      </c>
      <c r="J41">
        <v>4.5999999999999996</v>
      </c>
      <c r="K41">
        <v>-0.53005769834062522</v>
      </c>
      <c r="L41">
        <v>-0.41382008667625558</v>
      </c>
    </row>
    <row r="42" spans="2:12" x14ac:dyDescent="0.25">
      <c r="B42" s="4"/>
      <c r="C42" s="15"/>
      <c r="D42" s="15"/>
      <c r="G42">
        <v>3.18</v>
      </c>
      <c r="H42" s="6">
        <v>-11.360132298939599</v>
      </c>
      <c r="I42" s="6">
        <v>-12.094064824445265</v>
      </c>
      <c r="J42">
        <v>4.7</v>
      </c>
      <c r="K42">
        <v>-0.4240294794822807</v>
      </c>
      <c r="L42">
        <v>-0.32556372035913428</v>
      </c>
    </row>
    <row r="43" spans="2:12" x14ac:dyDescent="0.25">
      <c r="B43" s="4"/>
      <c r="C43" s="15"/>
      <c r="D43" s="15"/>
      <c r="G43">
        <v>3.19</v>
      </c>
      <c r="H43" s="6">
        <v>-11.256018856671425</v>
      </c>
      <c r="I43" s="6">
        <v>-11.967698892489363</v>
      </c>
      <c r="J43">
        <v>4.8</v>
      </c>
      <c r="K43">
        <v>-0.34017166399297982</v>
      </c>
      <c r="L43">
        <v>-0.25643587968658127</v>
      </c>
    </row>
    <row r="44" spans="2:12" x14ac:dyDescent="0.25">
      <c r="B44" s="4"/>
      <c r="C44" s="15"/>
      <c r="D44" s="15"/>
      <c r="G44">
        <v>3.2</v>
      </c>
      <c r="H44" s="6">
        <v>-11.148244177055471</v>
      </c>
      <c r="I44" s="6">
        <v>-11.838390863978219</v>
      </c>
      <c r="J44">
        <v>4.9000000000000004</v>
      </c>
      <c r="K44">
        <v>-0.27411041662574992</v>
      </c>
      <c r="L44">
        <v>-0.20233308575978412</v>
      </c>
    </row>
    <row r="45" spans="2:12" x14ac:dyDescent="0.25">
      <c r="B45" s="4"/>
      <c r="C45" s="15"/>
      <c r="D45" s="15"/>
      <c r="G45">
        <v>3.3</v>
      </c>
      <c r="H45" s="6">
        <v>-9.9351508724893751</v>
      </c>
      <c r="I45" s="6">
        <v>-10.445510047654864</v>
      </c>
      <c r="J45">
        <v>5</v>
      </c>
      <c r="K45">
        <v>-0.22216469535722269</v>
      </c>
      <c r="L45">
        <v>-0.159940990064868</v>
      </c>
    </row>
    <row r="46" spans="2:12" x14ac:dyDescent="0.25">
      <c r="B46" s="4"/>
      <c r="C46" s="15"/>
      <c r="D46" s="15"/>
      <c r="G46">
        <v>3.4</v>
      </c>
      <c r="H46" s="6">
        <v>-8.6344532105279779</v>
      </c>
      <c r="I46" s="6">
        <v>-9.0186220562997956</v>
      </c>
      <c r="J46">
        <v>5.0999999999999996</v>
      </c>
      <c r="K46">
        <v>-0.18130505959395535</v>
      </c>
      <c r="L46">
        <v>-0.12654498311322507</v>
      </c>
    </row>
    <row r="47" spans="2:12" x14ac:dyDescent="0.25">
      <c r="B47" s="4"/>
      <c r="C47" s="15"/>
      <c r="D47" s="15"/>
      <c r="G47">
        <v>3.5</v>
      </c>
      <c r="H47" s="6">
        <v>-7.3892306828292362</v>
      </c>
      <c r="I47" s="6">
        <v>-7.6866887893875235</v>
      </c>
      <c r="J47">
        <v>5.2</v>
      </c>
      <c r="K47">
        <v>-0.14913725535745442</v>
      </c>
      <c r="L47">
        <v>-0.10015645590867259</v>
      </c>
    </row>
    <row r="48" spans="2:12" x14ac:dyDescent="0.25">
      <c r="B48" s="4"/>
      <c r="C48" s="15"/>
      <c r="D48" s="15"/>
      <c r="G48">
        <v>3.6</v>
      </c>
      <c r="H48" s="6">
        <v>-6.2656739146448608</v>
      </c>
      <c r="I48" s="6">
        <v>-6.5044274744381907</v>
      </c>
      <c r="J48">
        <v>5.3</v>
      </c>
      <c r="K48">
        <v>-0.12372201033342635</v>
      </c>
      <c r="L48">
        <v>-7.9102451440789506E-2</v>
      </c>
    </row>
    <row r="49" spans="2:12" x14ac:dyDescent="0.25">
      <c r="B49" s="4"/>
      <c r="C49" s="15"/>
      <c r="D49" s="15"/>
      <c r="G49">
        <v>3.7</v>
      </c>
      <c r="H49" s="6">
        <v>-5.2840587687562675</v>
      </c>
      <c r="I49" s="6">
        <v>-5.4834334328982646</v>
      </c>
      <c r="J49">
        <v>5.4</v>
      </c>
      <c r="K49">
        <v>-0.10355407337259991</v>
      </c>
      <c r="L49">
        <v>-6.2215056605297726E-2</v>
      </c>
    </row>
    <row r="50" spans="2:12" x14ac:dyDescent="0.25">
      <c r="B50" s="4"/>
      <c r="C50" s="15"/>
      <c r="D50" s="15"/>
      <c r="G50">
        <v>3.8</v>
      </c>
      <c r="H50" s="6">
        <v>-4.4409701050790984</v>
      </c>
      <c r="I50" s="6">
        <v>-4.6140438971091786</v>
      </c>
      <c r="J50">
        <v>5.5</v>
      </c>
      <c r="K50">
        <v>-8.7462122247723428E-2</v>
      </c>
      <c r="L50">
        <v>-4.8547314603845711E-2</v>
      </c>
    </row>
    <row r="51" spans="2:12" x14ac:dyDescent="0.25">
      <c r="B51" s="4"/>
      <c r="C51" s="15"/>
      <c r="D51" s="15"/>
      <c r="G51">
        <v>3.9</v>
      </c>
      <c r="H51" s="6">
        <v>-3.7231950261097539</v>
      </c>
      <c r="I51" s="6">
        <v>-3.8786351315696743</v>
      </c>
      <c r="J51">
        <v>5.6</v>
      </c>
      <c r="K51">
        <v>-7.4539035313823165E-2</v>
      </c>
      <c r="L51">
        <v>-3.7341659997752213E-2</v>
      </c>
    </row>
    <row r="52" spans="2:12" x14ac:dyDescent="0.25">
      <c r="B52" s="4"/>
      <c r="C52" s="15"/>
      <c r="D52" s="15"/>
      <c r="G52">
        <v>4</v>
      </c>
      <c r="H52" s="6">
        <v>-3.1152703621381952</v>
      </c>
      <c r="I52" s="6">
        <v>-3.2587469222732794</v>
      </c>
      <c r="J52">
        <v>5.7</v>
      </c>
      <c r="K52">
        <v>-6.4084443861120874E-2</v>
      </c>
      <c r="L52">
        <v>-2.8124614668196986E-2</v>
      </c>
    </row>
    <row r="53" spans="2:12" x14ac:dyDescent="0.25">
      <c r="B53" s="4"/>
      <c r="C53" s="15"/>
      <c r="D53" s="15"/>
      <c r="G53">
        <v>4.0999999999999996</v>
      </c>
      <c r="H53" s="6">
        <v>-2.6024921782699355</v>
      </c>
      <c r="I53" s="6">
        <v>-2.7375920124801332</v>
      </c>
      <c r="J53">
        <v>5.8</v>
      </c>
      <c r="K53">
        <v>-5.5558455793866701E-2</v>
      </c>
      <c r="L53">
        <v>-2.045426516226044E-2</v>
      </c>
    </row>
    <row r="54" spans="2:12" x14ac:dyDescent="0.25">
      <c r="B54" s="4"/>
      <c r="C54" s="15"/>
      <c r="D54" s="15"/>
      <c r="G54">
        <v>4.2</v>
      </c>
      <c r="H54" s="6">
        <v>-2.1719106633010195</v>
      </c>
      <c r="I54" s="6">
        <v>-2.3007483602778844</v>
      </c>
      <c r="J54">
        <v>5.9</v>
      </c>
      <c r="K54">
        <v>-4.8545010361927932E-2</v>
      </c>
      <c r="L54">
        <v>-1.4014959494180915E-2</v>
      </c>
    </row>
    <row r="55" spans="2:12" x14ac:dyDescent="0.25">
      <c r="B55" s="4"/>
      <c r="C55" s="15"/>
      <c r="D55" s="15"/>
      <c r="G55">
        <v>4.3</v>
      </c>
      <c r="H55" s="6">
        <v>-1.8121901786412677</v>
      </c>
      <c r="I55" s="6">
        <v>-1.935928385890602</v>
      </c>
      <c r="J55">
        <v>6</v>
      </c>
      <c r="K55">
        <v>-4.2723436094533086E-2</v>
      </c>
      <c r="L55">
        <v>-8.5541758510646569E-3</v>
      </c>
    </row>
    <row r="56" spans="2:12" x14ac:dyDescent="0.25">
      <c r="B56" s="4"/>
      <c r="C56" s="15"/>
      <c r="D56" s="15"/>
      <c r="G56">
        <v>4.4000000000000004</v>
      </c>
      <c r="H56" s="6">
        <v>-1.513270340683516</v>
      </c>
      <c r="I56" s="6">
        <v>-1.6324020899510427</v>
      </c>
      <c r="J56">
        <v>6.1</v>
      </c>
      <c r="K56">
        <v>-3.7846293183076439E-2</v>
      </c>
      <c r="L56">
        <v>-3.9140878194975672E-3</v>
      </c>
    </row>
    <row r="57" spans="2:12" x14ac:dyDescent="0.25">
      <c r="B57" s="4"/>
      <c r="C57" s="15"/>
      <c r="D57" s="15"/>
      <c r="G57">
        <v>4.5</v>
      </c>
      <c r="H57" s="6">
        <v>-1.2661085288579483</v>
      </c>
      <c r="I57" s="6">
        <v>-1.3807086128929722</v>
      </c>
      <c r="J57">
        <v>6.2</v>
      </c>
      <c r="K57">
        <v>-3.3722422906767163E-2</v>
      </c>
      <c r="L57">
        <v>6.3130453223436686E-5</v>
      </c>
    </row>
    <row r="58" spans="2:12" x14ac:dyDescent="0.25">
      <c r="B58" s="4"/>
      <c r="C58" s="15"/>
      <c r="D58" s="15"/>
      <c r="G58">
        <v>4.5999999999999996</v>
      </c>
      <c r="H58" s="6">
        <v>-1.0625644811059887</v>
      </c>
      <c r="I58" s="6">
        <v>-1.1724831706890333</v>
      </c>
      <c r="J58">
        <v>6.3</v>
      </c>
      <c r="K58">
        <v>-3.0203973620799546E-2</v>
      </c>
      <c r="L58">
        <v>3.5353051001569473E-3</v>
      </c>
    </row>
    <row r="59" spans="2:12" x14ac:dyDescent="0.25">
      <c r="B59" s="4"/>
      <c r="C59" s="15"/>
      <c r="D59" s="15"/>
      <c r="G59">
        <v>4.7</v>
      </c>
      <c r="H59" s="6">
        <v>-0.89538065125985911</v>
      </c>
      <c r="I59" s="6">
        <v>-1.0003128331378768</v>
      </c>
      <c r="J59">
        <v>6.4</v>
      </c>
      <c r="K59">
        <v>-2.7175511468078496E-2</v>
      </c>
      <c r="L59">
        <v>6.5340013479146825E-3</v>
      </c>
    </row>
    <row r="60" spans="2:12" x14ac:dyDescent="0.25">
      <c r="B60" s="4"/>
      <c r="C60" s="15"/>
      <c r="D60" s="15"/>
      <c r="G60">
        <v>4.8</v>
      </c>
      <c r="H60" s="6">
        <v>-0.75819533221804047</v>
      </c>
      <c r="I60" s="6">
        <v>-0.85785190225920516</v>
      </c>
      <c r="J60">
        <v>6.5</v>
      </c>
      <c r="K60">
        <v>-2.4547706492830699E-2</v>
      </c>
      <c r="L60">
        <v>9.1854801029435159E-3</v>
      </c>
    </row>
    <row r="61" spans="2:12" x14ac:dyDescent="0.25">
      <c r="B61" s="4"/>
      <c r="C61" s="15"/>
      <c r="D61" s="15"/>
      <c r="G61">
        <v>4.9000000000000004</v>
      </c>
      <c r="H61" s="6">
        <v>-0.64551738925316915</v>
      </c>
      <c r="I61" s="6">
        <v>-0.73962000215194412</v>
      </c>
      <c r="J61">
        <v>6.6</v>
      </c>
      <c r="K61">
        <v>-2.225042103627331E-2</v>
      </c>
      <c r="L61">
        <v>1.1521306872210672E-2</v>
      </c>
    </row>
    <row r="62" spans="2:12" x14ac:dyDescent="0.25">
      <c r="B62" s="4"/>
      <c r="C62" s="15"/>
      <c r="D62" s="15"/>
      <c r="G62">
        <v>5</v>
      </c>
      <c r="H62" s="6">
        <v>-0.55280209057459295</v>
      </c>
      <c r="I62" s="6">
        <v>-0.64120398734276141</v>
      </c>
      <c r="J62">
        <v>6.7</v>
      </c>
      <c r="K62">
        <v>-2.022854225199204E-2</v>
      </c>
      <c r="L62">
        <v>1.3604611548228576E-2</v>
      </c>
    </row>
    <row r="63" spans="2:12" x14ac:dyDescent="0.25">
      <c r="B63" s="4"/>
      <c r="C63" s="15"/>
      <c r="D63" s="15"/>
      <c r="G63">
        <v>5.0999999999999996</v>
      </c>
      <c r="H63" s="6">
        <v>-0.47620512560525707</v>
      </c>
      <c r="I63" s="6">
        <v>-0.55879643945337742</v>
      </c>
      <c r="J63">
        <v>6.8</v>
      </c>
      <c r="K63">
        <v>-1.8438352062827477E-2</v>
      </c>
      <c r="L63">
        <v>1.5435394411352731E-2</v>
      </c>
    </row>
    <row r="64" spans="2:12" x14ac:dyDescent="0.25">
      <c r="B64" s="4"/>
      <c r="C64" s="15"/>
      <c r="D64" s="15"/>
      <c r="G64">
        <v>5.2</v>
      </c>
      <c r="H64" s="6">
        <v>-0.41262122669844031</v>
      </c>
      <c r="I64" s="6">
        <v>-0.48942641732978853</v>
      </c>
      <c r="J64">
        <v>6.9</v>
      </c>
      <c r="K64">
        <v>-1.6844971159711408E-2</v>
      </c>
      <c r="L64">
        <v>1.7076786195162084E-2</v>
      </c>
    </row>
    <row r="65" spans="2:12" x14ac:dyDescent="0.25">
      <c r="B65" s="4"/>
      <c r="C65" s="15"/>
      <c r="D65" s="15"/>
      <c r="G65">
        <v>5.3</v>
      </c>
      <c r="H65" s="6">
        <v>-0.35954678531022133</v>
      </c>
      <c r="I65" s="6">
        <v>-0.43067101822789666</v>
      </c>
      <c r="J65">
        <v>7</v>
      </c>
      <c r="K65">
        <v>-1.5420243158650209E-2</v>
      </c>
      <c r="L65">
        <v>1.856035156555734E-2</v>
      </c>
    </row>
    <row r="66" spans="2:12" x14ac:dyDescent="0.25">
      <c r="B66" s="4"/>
      <c r="C66" s="15"/>
      <c r="D66" s="15"/>
      <c r="G66">
        <v>5.4</v>
      </c>
      <c r="H66" s="6">
        <v>-0.31497840658678194</v>
      </c>
      <c r="I66" s="6">
        <v>-0.38056884427341509</v>
      </c>
    </row>
    <row r="67" spans="2:12" x14ac:dyDescent="0.25">
      <c r="B67" s="4"/>
      <c r="C67" s="15"/>
      <c r="D67" s="15"/>
      <c r="G67">
        <v>5.5</v>
      </c>
      <c r="H67" s="6">
        <v>-0.27731965706590117</v>
      </c>
      <c r="I67" s="6">
        <v>-0.33764884731681555</v>
      </c>
    </row>
    <row r="68" spans="2:12" x14ac:dyDescent="0.25">
      <c r="B68" s="4"/>
      <c r="C68" s="15"/>
      <c r="D68" s="15"/>
      <c r="G68">
        <v>5.6</v>
      </c>
      <c r="H68" s="6">
        <v>-0.24530038757006789</v>
      </c>
      <c r="I68" s="6">
        <v>-0.30067073164347574</v>
      </c>
    </row>
    <row r="69" spans="2:12" x14ac:dyDescent="0.25">
      <c r="B69" s="4"/>
      <c r="C69" s="15"/>
      <c r="D69" s="15"/>
      <c r="G69">
        <v>5.7</v>
      </c>
      <c r="H69" s="6">
        <v>-0.21790906475949726</v>
      </c>
      <c r="I69" s="6">
        <v>-0.26859611039966585</v>
      </c>
    </row>
    <row r="70" spans="2:12" x14ac:dyDescent="0.25">
      <c r="B70" s="4"/>
      <c r="C70" s="15"/>
      <c r="D70" s="15"/>
      <c r="G70">
        <v>5.8</v>
      </c>
      <c r="H70" s="6">
        <v>-0.19433805421536529</v>
      </c>
      <c r="I70" s="6">
        <v>-0.2406750370831483</v>
      </c>
    </row>
    <row r="71" spans="2:12" x14ac:dyDescent="0.25">
      <c r="B71" s="4"/>
      <c r="C71" s="15"/>
      <c r="D71" s="15"/>
      <c r="G71">
        <v>5.9</v>
      </c>
      <c r="H71" s="6">
        <v>-0.17393997950875129</v>
      </c>
      <c r="I71" s="6">
        <v>-0.21627294204960532</v>
      </c>
    </row>
    <row r="72" spans="2:12" x14ac:dyDescent="0.25">
      <c r="B72" s="4"/>
      <c r="C72" s="15"/>
      <c r="D72" s="15"/>
      <c r="G72">
        <v>6</v>
      </c>
      <c r="H72" s="6">
        <v>-0.1561935701772599</v>
      </c>
      <c r="I72" s="6">
        <v>-0.19484178740150523</v>
      </c>
    </row>
    <row r="73" spans="2:12" x14ac:dyDescent="0.25">
      <c r="B73" s="4"/>
      <c r="C73" s="15"/>
      <c r="D73" s="15"/>
      <c r="G73">
        <v>6.1</v>
      </c>
      <c r="H73" s="6">
        <v>-0.14067689531463259</v>
      </c>
      <c r="I73" s="6">
        <v>-0.17597775669799681</v>
      </c>
    </row>
    <row r="74" spans="2:12" x14ac:dyDescent="0.25">
      <c r="B74" s="4"/>
      <c r="C74" s="15"/>
      <c r="D74" s="15"/>
      <c r="G74">
        <v>6.2</v>
      </c>
      <c r="H74" s="6">
        <v>-0.12704691191198259</v>
      </c>
      <c r="I74" s="6">
        <v>-0.15927703196110732</v>
      </c>
    </row>
    <row r="75" spans="2:12" x14ac:dyDescent="0.25">
      <c r="B75" s="4"/>
      <c r="C75" s="15"/>
      <c r="D75" s="15"/>
      <c r="G75">
        <v>6.3</v>
      </c>
      <c r="H75" s="6">
        <v>-0.11502210178865173</v>
      </c>
      <c r="I75" s="6">
        <v>-0.14445117283934486</v>
      </c>
    </row>
    <row r="76" spans="2:12" x14ac:dyDescent="0.25">
      <c r="B76" s="4"/>
      <c r="C76" s="15"/>
      <c r="D76" s="15"/>
      <c r="G76">
        <v>6.4</v>
      </c>
      <c r="H76" s="6">
        <v>-0.10437153907118318</v>
      </c>
      <c r="I76" s="6">
        <v>-0.13126942638542999</v>
      </c>
    </row>
    <row r="77" spans="2:12" x14ac:dyDescent="0.25">
      <c r="B77" s="4"/>
      <c r="C77" s="15"/>
      <c r="D77" s="15"/>
      <c r="G77">
        <v>6.5</v>
      </c>
      <c r="H77" s="6">
        <v>-9.4904910687671637E-2</v>
      </c>
      <c r="I77" s="6">
        <v>-0.11950104016445708</v>
      </c>
    </row>
    <row r="78" spans="2:12" x14ac:dyDescent="0.25">
      <c r="B78" s="4"/>
      <c r="C78" s="15"/>
      <c r="D78" s="15"/>
      <c r="G78">
        <v>6.6</v>
      </c>
      <c r="H78" s="6">
        <v>-8.646017046344627E-2</v>
      </c>
      <c r="I78" s="6">
        <v>-0.10897294940191972</v>
      </c>
    </row>
    <row r="79" spans="2:12" x14ac:dyDescent="0.25">
      <c r="B79" s="4"/>
      <c r="C79" s="15"/>
      <c r="D79" s="15"/>
      <c r="G79">
        <v>6.7</v>
      </c>
      <c r="H79" s="6">
        <v>-7.8906625917383802E-2</v>
      </c>
      <c r="I79" s="6">
        <v>-9.954093392207207E-2</v>
      </c>
    </row>
    <row r="80" spans="2:12" x14ac:dyDescent="0.25">
      <c r="B80" s="4"/>
      <c r="C80" s="15"/>
      <c r="D80" s="15"/>
      <c r="G80">
        <v>6.8</v>
      </c>
      <c r="H80" s="6">
        <v>-7.2131121844616217E-2</v>
      </c>
      <c r="I80" s="6">
        <v>-9.1060773292981206E-2</v>
      </c>
    </row>
    <row r="81" spans="2:9" x14ac:dyDescent="0.25">
      <c r="B81" s="4"/>
      <c r="C81" s="15"/>
      <c r="D81" s="15"/>
      <c r="G81">
        <v>6.9</v>
      </c>
      <c r="H81" s="6">
        <v>-6.6038414861821798E-2</v>
      </c>
      <c r="I81" s="6">
        <v>-8.3417090912913966E-2</v>
      </c>
    </row>
    <row r="82" spans="2:9" x14ac:dyDescent="0.25">
      <c r="B82" s="4"/>
      <c r="C82" s="15"/>
      <c r="D82" s="15"/>
      <c r="G82">
        <v>7</v>
      </c>
      <c r="H82" s="6">
        <v>-6.0547337776517343E-2</v>
      </c>
      <c r="I82" s="6">
        <v>-7.6523355035084464E-2</v>
      </c>
    </row>
    <row r="83" spans="2:9" x14ac:dyDescent="0.25">
      <c r="B83" s="4"/>
      <c r="C83" s="15"/>
      <c r="D83" s="15"/>
      <c r="G83">
        <v>8</v>
      </c>
      <c r="H83" s="6">
        <v>-2.7109544856366023E-2</v>
      </c>
      <c r="I83" s="6">
        <v>-3.4468680413895177E-2</v>
      </c>
    </row>
    <row r="84" spans="2:9" x14ac:dyDescent="0.25">
      <c r="B84" s="4"/>
      <c r="C84" s="15"/>
      <c r="D84" s="15"/>
      <c r="G84">
        <v>9</v>
      </c>
      <c r="H84" s="6">
        <v>-1.3391529220084379E-2</v>
      </c>
      <c r="I84" s="6">
        <v>-1.7219918291847769E-2</v>
      </c>
    </row>
    <row r="85" spans="2:9" x14ac:dyDescent="0.25">
      <c r="B85" s="4"/>
      <c r="C85" s="15"/>
      <c r="D85" s="15"/>
      <c r="G85">
        <v>10</v>
      </c>
      <c r="H85" s="6">
        <v>-7.1157777009469569E-3</v>
      </c>
      <c r="I85" s="6">
        <v>-9.3166391343013893E-3</v>
      </c>
    </row>
    <row r="86" spans="2:9" x14ac:dyDescent="0.25">
      <c r="B86" s="4"/>
      <c r="C86" s="15"/>
      <c r="D86" s="15"/>
      <c r="G86">
        <v>11</v>
      </c>
      <c r="H86" s="6">
        <v>-4.0164520538673544E-3</v>
      </c>
      <c r="I86" s="6">
        <v>-5.3938438981016995E-3</v>
      </c>
    </row>
    <row r="87" spans="2:9" x14ac:dyDescent="0.25">
      <c r="B87" s="4"/>
      <c r="C87" s="15"/>
      <c r="D87" s="15"/>
      <c r="G87">
        <v>12</v>
      </c>
      <c r="H87" s="6">
        <v>-2.3828673878854545E-3</v>
      </c>
      <c r="I87" s="6">
        <v>-3.3459137646552153E-3</v>
      </c>
    </row>
    <row r="88" spans="2:9" x14ac:dyDescent="0.25">
      <c r="B88" s="4"/>
      <c r="C88" s="15"/>
      <c r="D88" s="15"/>
      <c r="G88">
        <v>13</v>
      </c>
      <c r="H88" s="6">
        <v>-1.4740767914080877E-3</v>
      </c>
      <c r="I88" s="6">
        <v>-2.1921505653793361E-3</v>
      </c>
    </row>
    <row r="89" spans="2:9" x14ac:dyDescent="0.25">
      <c r="B89" s="4"/>
      <c r="C89" s="15"/>
      <c r="D89" s="15"/>
      <c r="G89">
        <v>14</v>
      </c>
      <c r="H89" s="6">
        <v>-9.4496086048536656E-4</v>
      </c>
      <c r="I89" s="6">
        <v>-1.5287365784882212E-3</v>
      </c>
    </row>
    <row r="90" spans="2:9" x14ac:dyDescent="0.25">
      <c r="B90" s="4"/>
      <c r="C90" s="15"/>
      <c r="D90" s="15"/>
      <c r="G90">
        <v>15</v>
      </c>
      <c r="H90" s="6">
        <v>-6.2464726835315793E-4</v>
      </c>
      <c r="I90" s="6">
        <v>-1.1249193690762382E-3</v>
      </c>
    </row>
    <row r="91" spans="2:9" x14ac:dyDescent="0.25">
      <c r="B91" s="4"/>
      <c r="C91" s="15"/>
      <c r="D91" s="15"/>
      <c r="G91">
        <v>16</v>
      </c>
      <c r="H91" s="6">
        <v>-4.2409440487780611E-4</v>
      </c>
      <c r="I91" s="6">
        <v>-8.9416667798367653E-4</v>
      </c>
    </row>
    <row r="92" spans="2:9" x14ac:dyDescent="0.25">
      <c r="B92" s="4"/>
      <c r="C92" s="15"/>
      <c r="D92" s="15"/>
      <c r="G92">
        <v>17</v>
      </c>
      <c r="H92" s="6">
        <v>-2.9475766498510581E-4</v>
      </c>
      <c r="I92" s="6">
        <v>-7.2110215966425528E-4</v>
      </c>
    </row>
    <row r="93" spans="2:9" x14ac:dyDescent="0.25">
      <c r="B93" s="4"/>
      <c r="C93" s="15"/>
      <c r="D93" s="15"/>
      <c r="G93">
        <v>18</v>
      </c>
      <c r="H93" s="6">
        <v>-2.0917714026829517E-4</v>
      </c>
      <c r="I93" s="6">
        <v>-6.0572581411797442E-4</v>
      </c>
    </row>
    <row r="94" spans="2:9" x14ac:dyDescent="0.25">
      <c r="B94" s="4"/>
      <c r="C94" s="15"/>
      <c r="D94" s="15"/>
      <c r="G94">
        <v>19</v>
      </c>
      <c r="H94" s="6">
        <v>-1.5122945013562372E-4</v>
      </c>
      <c r="I94" s="6">
        <v>-5.4803764134483404E-4</v>
      </c>
    </row>
    <row r="95" spans="2:9" x14ac:dyDescent="0.25">
      <c r="B95" s="4"/>
      <c r="C95" s="15"/>
      <c r="D95" s="15"/>
      <c r="G95">
        <v>20</v>
      </c>
      <c r="H95" s="6">
        <v>-1.1116488861308228E-4</v>
      </c>
      <c r="I95" s="6">
        <v>-4.9034946857169355E-4</v>
      </c>
    </row>
    <row r="96" spans="2:9" x14ac:dyDescent="0.25">
      <c r="B96" s="4"/>
      <c r="C96" s="15"/>
      <c r="D96" s="15"/>
    </row>
    <row r="97" spans="2:4" x14ac:dyDescent="0.25">
      <c r="B97" s="4"/>
      <c r="C97" s="15"/>
      <c r="D97" s="15"/>
    </row>
    <row r="98" spans="2:4" x14ac:dyDescent="0.25">
      <c r="B98" s="4"/>
      <c r="C98" s="15"/>
      <c r="D98" s="15"/>
    </row>
    <row r="99" spans="2:4" x14ac:dyDescent="0.25">
      <c r="B99" s="4"/>
      <c r="C99" s="15"/>
      <c r="D99" s="15"/>
    </row>
    <row r="100" spans="2:4" x14ac:dyDescent="0.25">
      <c r="B100" s="4"/>
      <c r="C100" s="15"/>
      <c r="D100" s="15"/>
    </row>
    <row r="101" spans="2:4" x14ac:dyDescent="0.25">
      <c r="B101" s="4"/>
      <c r="C101" s="15"/>
      <c r="D101" s="15"/>
    </row>
    <row r="102" spans="2:4" x14ac:dyDescent="0.25">
      <c r="B102" s="4"/>
      <c r="C102" s="15"/>
      <c r="D102" s="15"/>
    </row>
    <row r="103" spans="2:4" x14ac:dyDescent="0.25">
      <c r="B103" s="4"/>
      <c r="C103" s="15"/>
      <c r="D103" s="15"/>
    </row>
    <row r="104" spans="2:4" x14ac:dyDescent="0.25">
      <c r="B104" s="4"/>
      <c r="C104" s="15"/>
      <c r="D104" s="15"/>
    </row>
    <row r="105" spans="2:4" x14ac:dyDescent="0.25">
      <c r="B105" s="4"/>
      <c r="C105" s="15"/>
      <c r="D105" s="15"/>
    </row>
    <row r="106" spans="2:4" x14ac:dyDescent="0.25">
      <c r="B106" s="4"/>
      <c r="C106" s="15"/>
      <c r="D106" s="15"/>
    </row>
    <row r="107" spans="2:4" x14ac:dyDescent="0.25">
      <c r="B107" s="4"/>
      <c r="C107" s="15"/>
      <c r="D107" s="15"/>
    </row>
    <row r="108" spans="2:4" x14ac:dyDescent="0.25">
      <c r="B108" s="4"/>
      <c r="C108" s="15"/>
      <c r="D108" s="15"/>
    </row>
    <row r="109" spans="2:4" x14ac:dyDescent="0.25">
      <c r="B109" s="4"/>
      <c r="C109" s="15"/>
      <c r="D109" s="15"/>
    </row>
    <row r="110" spans="2:4" x14ac:dyDescent="0.25">
      <c r="B110" s="4"/>
      <c r="C110" s="15"/>
      <c r="D110" s="15"/>
    </row>
    <row r="111" spans="2:4" x14ac:dyDescent="0.25">
      <c r="B111" s="4"/>
      <c r="C111" s="15"/>
      <c r="D111" s="15"/>
    </row>
    <row r="112" spans="2:4" x14ac:dyDescent="0.25">
      <c r="B112" s="4"/>
      <c r="C112" s="15"/>
      <c r="D112" s="15"/>
    </row>
    <row r="113" spans="2:13" x14ac:dyDescent="0.25">
      <c r="B113" s="4"/>
      <c r="C113" s="15"/>
      <c r="D113" s="15"/>
    </row>
    <row r="114" spans="2:13" x14ac:dyDescent="0.25">
      <c r="B114" s="4"/>
      <c r="C114" s="15"/>
      <c r="D114" s="15"/>
    </row>
    <row r="115" spans="2:13" x14ac:dyDescent="0.25">
      <c r="B115" s="4"/>
      <c r="C115" s="15"/>
      <c r="D115" s="15"/>
    </row>
    <row r="116" spans="2:13" x14ac:dyDescent="0.25">
      <c r="B116" s="4"/>
      <c r="C116" s="15"/>
      <c r="D116" s="15"/>
    </row>
    <row r="117" spans="2:13" x14ac:dyDescent="0.25">
      <c r="B117" s="4"/>
      <c r="C117" s="15"/>
      <c r="D117" s="15"/>
    </row>
    <row r="127" spans="2:13" x14ac:dyDescent="0.25">
      <c r="M127" s="3"/>
    </row>
    <row r="128" spans="2:13" x14ac:dyDescent="0.25">
      <c r="M128" s="3"/>
    </row>
    <row r="137" spans="9:9" x14ac:dyDescent="0.25">
      <c r="I137" s="3"/>
    </row>
    <row r="147" spans="9:9" x14ac:dyDescent="0.25">
      <c r="I147" s="3"/>
    </row>
    <row r="157" spans="9:9" x14ac:dyDescent="0.25">
      <c r="I157" s="3"/>
    </row>
  </sheetData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3C1184-B7D7-694B-82FB-D207857F4084}">
  <sheetPr>
    <tabColor theme="4" tint="0.59999389629810485"/>
  </sheetPr>
  <dimension ref="B1:AW208"/>
  <sheetViews>
    <sheetView zoomScale="110" zoomScaleNormal="110" workbookViewId="0">
      <selection activeCell="G5" sqref="G5"/>
    </sheetView>
  </sheetViews>
  <sheetFormatPr defaultColWidth="12.375" defaultRowHeight="15.75" x14ac:dyDescent="0.25"/>
  <cols>
    <col min="2" max="2" width="12.375" style="6"/>
  </cols>
  <sheetData>
    <row r="1" spans="2:8" ht="23.25" x14ac:dyDescent="0.35">
      <c r="B1" s="128" t="s">
        <v>71</v>
      </c>
      <c r="E1" s="55" t="s">
        <v>89</v>
      </c>
    </row>
    <row r="2" spans="2:8" ht="16.5" thickBot="1" x14ac:dyDescent="0.3"/>
    <row r="3" spans="2:8" ht="16.5" thickBot="1" x14ac:dyDescent="0.3">
      <c r="E3" s="110" t="s">
        <v>14</v>
      </c>
      <c r="F3" s="111" t="s">
        <v>2</v>
      </c>
      <c r="G3" s="111" t="s">
        <v>3</v>
      </c>
      <c r="H3" s="112" t="s">
        <v>70</v>
      </c>
    </row>
    <row r="4" spans="2:8" x14ac:dyDescent="0.25">
      <c r="C4" s="96" t="s">
        <v>67</v>
      </c>
      <c r="D4" s="116" t="s">
        <v>9</v>
      </c>
      <c r="E4" s="96">
        <v>0</v>
      </c>
      <c r="F4" s="119">
        <v>2.9</v>
      </c>
      <c r="G4" s="120">
        <v>-388.4</v>
      </c>
      <c r="H4" s="121">
        <v>664.7</v>
      </c>
    </row>
    <row r="5" spans="2:8" x14ac:dyDescent="0.25">
      <c r="C5" s="113"/>
      <c r="D5" s="117" t="s">
        <v>11</v>
      </c>
      <c r="E5" s="77">
        <v>2.4595099999999999</v>
      </c>
      <c r="F5" s="122">
        <v>2.915</v>
      </c>
      <c r="G5" s="123">
        <v>-377.1</v>
      </c>
      <c r="H5" s="124">
        <v>644.5</v>
      </c>
    </row>
    <row r="6" spans="2:8" x14ac:dyDescent="0.25">
      <c r="C6" s="113"/>
      <c r="D6" s="117" t="s">
        <v>39</v>
      </c>
      <c r="E6" s="77">
        <v>4.26</v>
      </c>
      <c r="F6" s="122">
        <v>2.94</v>
      </c>
      <c r="G6" s="123">
        <v>-364.4</v>
      </c>
      <c r="H6" s="124">
        <v>566.29999999999995</v>
      </c>
    </row>
    <row r="7" spans="2:8" x14ac:dyDescent="0.25">
      <c r="C7" s="113"/>
      <c r="D7" s="117" t="s">
        <v>36</v>
      </c>
      <c r="E7" s="77">
        <v>4.9190199999999997</v>
      </c>
      <c r="F7" s="122">
        <v>2.97</v>
      </c>
      <c r="G7" s="123">
        <v>-346.99</v>
      </c>
      <c r="H7" s="124">
        <v>576.29999999999995</v>
      </c>
    </row>
    <row r="8" spans="2:8" x14ac:dyDescent="0.25">
      <c r="C8" s="77" t="s">
        <v>69</v>
      </c>
      <c r="D8" s="117" t="s">
        <v>10</v>
      </c>
      <c r="E8" s="77">
        <v>1.22976</v>
      </c>
      <c r="F8" s="122">
        <v>3.09</v>
      </c>
      <c r="G8" s="123">
        <v>-316.66000000000003</v>
      </c>
      <c r="H8" s="124">
        <v>596.29999999999995</v>
      </c>
    </row>
    <row r="9" spans="2:8" ht="16.5" thickBot="1" x14ac:dyDescent="0.3">
      <c r="C9" s="80" t="s">
        <v>68</v>
      </c>
      <c r="D9" s="118" t="s">
        <v>25</v>
      </c>
      <c r="E9" s="80">
        <v>1.42</v>
      </c>
      <c r="F9" s="125">
        <v>3.105</v>
      </c>
      <c r="G9" s="126">
        <v>-310.47000000000003</v>
      </c>
      <c r="H9" s="127">
        <v>505.9</v>
      </c>
    </row>
    <row r="33" spans="2:49" x14ac:dyDescent="0.25">
      <c r="B33"/>
      <c r="D33" s="2" t="s">
        <v>67</v>
      </c>
      <c r="E33" s="2"/>
      <c r="F33" s="2"/>
      <c r="G33" s="2"/>
      <c r="K33" s="2" t="s">
        <v>67</v>
      </c>
      <c r="L33" s="2"/>
      <c r="M33" s="2"/>
      <c r="R33" s="2" t="s">
        <v>67</v>
      </c>
      <c r="S33" s="2"/>
      <c r="T33" s="2"/>
      <c r="U33" s="2"/>
      <c r="Y33" s="2" t="s">
        <v>67</v>
      </c>
      <c r="Z33" s="2"/>
      <c r="AA33" s="2"/>
      <c r="AF33" s="2" t="s">
        <v>69</v>
      </c>
      <c r="AG33" s="2"/>
      <c r="AH33" s="2"/>
      <c r="AI33" s="2"/>
      <c r="AJ33" s="2"/>
      <c r="AM33" s="2" t="s">
        <v>68</v>
      </c>
    </row>
    <row r="34" spans="2:49" s="4" customFormat="1" x14ac:dyDescent="0.25">
      <c r="B34" s="104" t="s">
        <v>32</v>
      </c>
      <c r="C34" s="2" t="s">
        <v>9</v>
      </c>
      <c r="D34" s="2" t="s">
        <v>14</v>
      </c>
      <c r="E34" s="2"/>
      <c r="F34" s="2"/>
      <c r="G34" s="2"/>
      <c r="I34" s="104" t="s">
        <v>32</v>
      </c>
      <c r="J34" s="2" t="s">
        <v>11</v>
      </c>
      <c r="K34" s="2" t="s">
        <v>14</v>
      </c>
      <c r="L34" s="2"/>
      <c r="M34" s="2"/>
      <c r="P34" s="104" t="s">
        <v>32</v>
      </c>
      <c r="Q34" s="52" t="s">
        <v>39</v>
      </c>
      <c r="R34" s="2" t="s">
        <v>14</v>
      </c>
      <c r="S34" s="2"/>
      <c r="T34" s="2"/>
      <c r="U34" s="2"/>
      <c r="W34" s="104" t="s">
        <v>32</v>
      </c>
      <c r="X34" s="52" t="s">
        <v>36</v>
      </c>
      <c r="Y34" s="2" t="s">
        <v>14</v>
      </c>
      <c r="Z34" s="2"/>
      <c r="AA34" s="2"/>
      <c r="AD34" s="104" t="s">
        <v>32</v>
      </c>
      <c r="AE34" s="52" t="s">
        <v>10</v>
      </c>
      <c r="AF34" s="2" t="s">
        <v>14</v>
      </c>
      <c r="AG34" s="2"/>
      <c r="AH34" s="2"/>
      <c r="AI34" s="2"/>
      <c r="AJ34" s="2"/>
      <c r="AK34" s="21" t="s">
        <v>66</v>
      </c>
      <c r="AL34" s="52" t="s">
        <v>25</v>
      </c>
      <c r="AM34" s="2" t="s">
        <v>14</v>
      </c>
    </row>
    <row r="35" spans="2:49" x14ac:dyDescent="0.25">
      <c r="D35" s="4">
        <v>0</v>
      </c>
      <c r="E35" s="4"/>
      <c r="F35" s="4"/>
      <c r="G35" s="4"/>
      <c r="I35" s="6">
        <v>2.2999999999999998</v>
      </c>
      <c r="J35" s="6">
        <v>235.4207742913355</v>
      </c>
      <c r="K35" s="4">
        <v>2.4595099999999999</v>
      </c>
      <c r="L35" s="4"/>
      <c r="M35" s="4"/>
      <c r="P35" s="6"/>
      <c r="Q35" s="6"/>
      <c r="R35" s="4">
        <v>4.26</v>
      </c>
      <c r="S35" s="4"/>
      <c r="T35" s="4"/>
      <c r="U35" s="4"/>
      <c r="W35" s="6">
        <v>2.4</v>
      </c>
      <c r="X35" s="6">
        <v>77.390598673129162</v>
      </c>
      <c r="Y35" s="4">
        <v>4.9190199999999997</v>
      </c>
      <c r="Z35" s="4"/>
      <c r="AA35" s="4"/>
      <c r="AD35" s="6">
        <v>2.2999999999999998</v>
      </c>
      <c r="AE35" s="6">
        <v>1052.2646723802864</v>
      </c>
      <c r="AF35" s="4">
        <v>1.22976</v>
      </c>
      <c r="AG35" s="4"/>
      <c r="AH35" s="4"/>
      <c r="AI35" s="4"/>
      <c r="AJ35" s="4"/>
      <c r="AK35" s="6"/>
      <c r="AL35" s="6"/>
      <c r="AM35" s="4">
        <v>1.42</v>
      </c>
      <c r="AW35" s="3"/>
    </row>
    <row r="36" spans="2:49" x14ac:dyDescent="0.25">
      <c r="B36" s="6">
        <v>2.2999999999999998</v>
      </c>
      <c r="C36" s="6">
        <v>203.2637281547961</v>
      </c>
      <c r="I36" s="6">
        <v>2.4</v>
      </c>
      <c r="J36" s="6">
        <v>-9.6521935201330802</v>
      </c>
      <c r="K36" s="6"/>
      <c r="L36" s="6"/>
      <c r="M36" s="6"/>
      <c r="P36" s="6">
        <v>2.5</v>
      </c>
      <c r="Q36" s="6">
        <v>-144.30462655693657</v>
      </c>
      <c r="R36" s="6"/>
      <c r="S36" s="6"/>
      <c r="T36" s="6"/>
      <c r="U36" s="6"/>
      <c r="W36" s="6">
        <v>2.5</v>
      </c>
      <c r="X36" s="6">
        <v>-98.95399606184003</v>
      </c>
      <c r="Y36" s="6"/>
      <c r="Z36" s="6"/>
      <c r="AA36" s="6"/>
      <c r="AD36" s="6">
        <v>2.4</v>
      </c>
      <c r="AE36" s="6">
        <v>552.58644882404394</v>
      </c>
      <c r="AF36" s="6"/>
      <c r="AG36" s="6"/>
      <c r="AH36" s="6"/>
      <c r="AI36" s="6"/>
      <c r="AJ36" s="6"/>
      <c r="AK36" s="6">
        <v>2.5</v>
      </c>
      <c r="AL36" s="6">
        <v>263.98681841226767</v>
      </c>
      <c r="AW36" s="3"/>
    </row>
    <row r="37" spans="2:49" x14ac:dyDescent="0.25">
      <c r="B37" s="6">
        <v>2.4</v>
      </c>
      <c r="C37" s="6">
        <v>-35.937007944643646</v>
      </c>
      <c r="D37" s="4"/>
      <c r="E37" s="4"/>
      <c r="F37" s="4"/>
      <c r="G37" s="4"/>
      <c r="H37" s="4"/>
      <c r="I37" s="6">
        <v>2.5</v>
      </c>
      <c r="J37" s="6">
        <v>-172.59004024599608</v>
      </c>
      <c r="K37" s="6"/>
      <c r="L37" s="6"/>
      <c r="M37" s="6"/>
      <c r="P37" s="6">
        <v>2.7</v>
      </c>
      <c r="Q37" s="6">
        <v>-315.96729538984579</v>
      </c>
      <c r="R37" s="6"/>
      <c r="S37" s="6"/>
      <c r="T37" s="6"/>
      <c r="U37" s="6"/>
      <c r="W37" s="6">
        <v>2.7</v>
      </c>
      <c r="X37" s="6">
        <v>-285.72182599150733</v>
      </c>
      <c r="Y37" s="6"/>
      <c r="Z37" s="6"/>
      <c r="AA37" s="6"/>
      <c r="AD37" s="6">
        <v>2.5</v>
      </c>
      <c r="AE37" s="6">
        <v>214.27584004288869</v>
      </c>
      <c r="AF37" s="6"/>
      <c r="AG37" s="6"/>
      <c r="AH37" s="6"/>
      <c r="AI37" s="6"/>
      <c r="AJ37" s="6"/>
      <c r="AK37" s="6">
        <v>2.7</v>
      </c>
      <c r="AL37" s="6">
        <v>-128.78150648494179</v>
      </c>
      <c r="AW37" s="3"/>
    </row>
    <row r="38" spans="2:49" x14ac:dyDescent="0.25">
      <c r="B38" s="6">
        <v>2.5</v>
      </c>
      <c r="C38" s="6">
        <v>-194.33952032719753</v>
      </c>
      <c r="D38" s="6"/>
      <c r="E38" s="6"/>
      <c r="F38" s="6"/>
      <c r="G38" s="6"/>
      <c r="H38" s="6"/>
      <c r="I38" s="6">
        <v>2.7</v>
      </c>
      <c r="J38" s="6">
        <v>-336.37604004435769</v>
      </c>
      <c r="K38" s="6"/>
      <c r="L38" s="6"/>
      <c r="M38" s="6"/>
      <c r="P38" s="6">
        <v>2.8</v>
      </c>
      <c r="Q38" s="6">
        <v>-350.20923109468544</v>
      </c>
      <c r="R38" s="6"/>
      <c r="S38" s="6"/>
      <c r="T38" s="6"/>
      <c r="U38" s="6"/>
      <c r="W38" s="6">
        <v>2.8</v>
      </c>
      <c r="X38" s="6">
        <v>-325.78667748660951</v>
      </c>
      <c r="Y38" s="6"/>
      <c r="Z38" s="6"/>
      <c r="AA38" s="6"/>
      <c r="AD38" s="6">
        <v>2.7</v>
      </c>
      <c r="AE38" s="6">
        <v>-152.58736561526888</v>
      </c>
      <c r="AF38" s="6"/>
      <c r="AG38" s="6"/>
      <c r="AH38" s="6"/>
      <c r="AI38" s="6"/>
      <c r="AJ38" s="6"/>
      <c r="AK38">
        <v>2.8</v>
      </c>
      <c r="AL38" s="6">
        <v>-223.21011699877437</v>
      </c>
      <c r="AW38" s="3"/>
    </row>
    <row r="39" spans="2:49" x14ac:dyDescent="0.25">
      <c r="B39" s="6">
        <v>2.7</v>
      </c>
      <c r="C39" s="6">
        <v>-351.80782908631852</v>
      </c>
      <c r="D39" s="6"/>
      <c r="E39" s="6"/>
      <c r="F39" s="6"/>
      <c r="G39" s="6"/>
      <c r="H39" s="6"/>
      <c r="I39" s="6">
        <v>2.8</v>
      </c>
      <c r="J39" s="6">
        <v>-366.94880112207602</v>
      </c>
      <c r="K39" s="6"/>
      <c r="L39" s="6"/>
      <c r="M39" s="6"/>
      <c r="P39" s="6">
        <v>2.9</v>
      </c>
      <c r="Q39" s="6">
        <v>-363.36547495995927</v>
      </c>
      <c r="R39" s="6"/>
      <c r="S39" s="6"/>
      <c r="T39" s="6"/>
      <c r="U39" s="6"/>
      <c r="W39" s="6">
        <v>2.9</v>
      </c>
      <c r="X39" s="6">
        <v>-343.81564707819808</v>
      </c>
      <c r="Y39" s="6"/>
      <c r="Z39" s="6"/>
      <c r="AA39" s="6"/>
      <c r="AD39" s="6">
        <v>2.8</v>
      </c>
      <c r="AE39" s="6">
        <v>-239.83105759886115</v>
      </c>
      <c r="AF39" s="6"/>
      <c r="AG39" s="6"/>
      <c r="AH39" s="6"/>
      <c r="AI39" s="6"/>
      <c r="AJ39" s="6"/>
      <c r="AK39" s="6">
        <v>2.9</v>
      </c>
      <c r="AL39" s="6">
        <v>-276.91415639551354</v>
      </c>
      <c r="AW39" s="3"/>
    </row>
    <row r="40" spans="2:49" x14ac:dyDescent="0.25">
      <c r="B40" s="6">
        <v>2.7</v>
      </c>
      <c r="C40" s="6">
        <v>-351.80782908631852</v>
      </c>
      <c r="D40" s="6"/>
      <c r="E40" s="6"/>
      <c r="F40" s="6"/>
      <c r="G40" s="6"/>
      <c r="H40" s="6"/>
      <c r="I40" s="6">
        <v>2.85</v>
      </c>
      <c r="J40" s="6">
        <v>-374.01321450015541</v>
      </c>
      <c r="K40" s="6"/>
      <c r="L40" s="6"/>
      <c r="M40" s="6"/>
      <c r="P40" s="6">
        <v>2.93</v>
      </c>
      <c r="Q40" s="6">
        <v>-364.27041798423409</v>
      </c>
      <c r="R40" s="6"/>
      <c r="S40" s="6"/>
      <c r="T40" s="6"/>
      <c r="U40" s="6"/>
      <c r="W40" s="6">
        <v>2.92</v>
      </c>
      <c r="X40" s="6">
        <v>-345.40301985255638</v>
      </c>
      <c r="Y40" s="6"/>
      <c r="Z40" s="6"/>
      <c r="AA40" s="6"/>
      <c r="AD40" s="6">
        <v>2.9</v>
      </c>
      <c r="AE40" s="6">
        <v>-288.64136378076392</v>
      </c>
      <c r="AF40" s="6"/>
      <c r="AG40" s="6"/>
      <c r="AH40" s="6"/>
      <c r="AI40" s="6"/>
      <c r="AJ40" s="6"/>
      <c r="AK40">
        <v>3</v>
      </c>
      <c r="AL40" s="6">
        <v>-302.98064177437561</v>
      </c>
      <c r="AW40" s="3"/>
    </row>
    <row r="41" spans="2:49" x14ac:dyDescent="0.25">
      <c r="B41" s="6">
        <v>2.8</v>
      </c>
      <c r="C41" s="6">
        <v>-380.1741277999883</v>
      </c>
      <c r="D41" s="6"/>
      <c r="E41" s="6"/>
      <c r="F41" s="6"/>
      <c r="G41" s="6"/>
      <c r="H41" s="6"/>
      <c r="I41" s="6">
        <v>2.85</v>
      </c>
      <c r="J41" s="6">
        <v>-374.01321450015541</v>
      </c>
      <c r="K41" s="6"/>
      <c r="L41" s="6"/>
      <c r="M41" s="6"/>
      <c r="P41" s="46">
        <v>2.94</v>
      </c>
      <c r="Q41" s="46">
        <v>-364.29353215296095</v>
      </c>
      <c r="R41" s="6"/>
      <c r="S41" s="6"/>
      <c r="T41" s="6"/>
      <c r="U41" s="6"/>
      <c r="W41" s="6">
        <v>2.93</v>
      </c>
      <c r="X41" s="6">
        <v>-345.98171010284472</v>
      </c>
      <c r="Y41" s="6"/>
      <c r="Z41" s="6"/>
      <c r="AA41" s="6"/>
      <c r="AD41" s="6">
        <v>2.95</v>
      </c>
      <c r="AE41" s="6">
        <v>-302.65052220422541</v>
      </c>
      <c r="AF41" s="6"/>
      <c r="AG41" s="6"/>
      <c r="AH41" s="6"/>
      <c r="AI41" s="6"/>
      <c r="AJ41" s="6"/>
      <c r="AK41">
        <v>3.07</v>
      </c>
      <c r="AL41" s="6">
        <v>-309.74699533403924</v>
      </c>
      <c r="AW41" s="3"/>
    </row>
    <row r="42" spans="2:49" x14ac:dyDescent="0.25">
      <c r="B42" s="6">
        <v>2.8</v>
      </c>
      <c r="C42" s="6">
        <v>-380.1741277999883</v>
      </c>
      <c r="D42" s="6"/>
      <c r="E42" s="6"/>
      <c r="F42" s="6"/>
      <c r="G42" s="6"/>
      <c r="H42" s="6"/>
      <c r="I42" s="6">
        <v>2.89</v>
      </c>
      <c r="J42" s="6">
        <v>-376.58101923540028</v>
      </c>
      <c r="K42" s="6"/>
      <c r="L42" s="6"/>
      <c r="M42" s="6"/>
      <c r="P42" s="6">
        <v>2.95</v>
      </c>
      <c r="Q42" s="6">
        <v>-364.20110447869655</v>
      </c>
      <c r="R42" s="6"/>
      <c r="S42" s="6"/>
      <c r="T42" s="6"/>
      <c r="U42" s="6"/>
      <c r="W42" s="6">
        <v>2.94</v>
      </c>
      <c r="X42" s="6">
        <v>-346.42569774583421</v>
      </c>
      <c r="Y42" s="6"/>
      <c r="Z42" s="6"/>
      <c r="AA42" s="6"/>
      <c r="AD42" s="6">
        <v>3</v>
      </c>
      <c r="AE42" s="6">
        <v>-311.35808827246439</v>
      </c>
      <c r="AF42" s="6"/>
      <c r="AG42" s="6"/>
      <c r="AH42" s="6"/>
      <c r="AI42" s="6"/>
      <c r="AJ42" s="6"/>
      <c r="AK42">
        <v>3.08</v>
      </c>
      <c r="AL42" s="6">
        <v>-310.19031924285173</v>
      </c>
      <c r="AW42" s="3"/>
    </row>
    <row r="43" spans="2:49" x14ac:dyDescent="0.25">
      <c r="B43" s="6">
        <v>2.86</v>
      </c>
      <c r="C43" s="6">
        <v>-387.00708232086873</v>
      </c>
      <c r="D43" s="6"/>
      <c r="E43" s="6"/>
      <c r="F43" s="6"/>
      <c r="G43" s="6"/>
      <c r="H43" s="6"/>
      <c r="I43" s="6">
        <v>2.9</v>
      </c>
      <c r="J43" s="6">
        <v>-376.84774077509582</v>
      </c>
      <c r="K43" s="6"/>
      <c r="L43" s="6"/>
      <c r="M43" s="6"/>
      <c r="P43" s="6">
        <v>2.96</v>
      </c>
      <c r="Q43" s="6">
        <v>-363.99769422997554</v>
      </c>
      <c r="R43" s="6"/>
      <c r="S43" s="6"/>
      <c r="T43" s="6"/>
      <c r="U43" s="6"/>
      <c r="W43" s="6">
        <v>2.95</v>
      </c>
      <c r="X43" s="6">
        <v>-346.73801275822501</v>
      </c>
      <c r="Y43" s="6"/>
      <c r="Z43" s="6"/>
      <c r="AA43" s="6"/>
      <c r="AD43" s="6"/>
      <c r="AE43" s="6"/>
      <c r="AF43" s="6"/>
      <c r="AG43" s="6"/>
      <c r="AH43" s="6"/>
      <c r="AI43" s="6"/>
      <c r="AJ43" s="6"/>
      <c r="AK43">
        <v>3.09</v>
      </c>
      <c r="AL43" s="6">
        <v>-310.36117922217244</v>
      </c>
      <c r="AW43" s="3"/>
    </row>
    <row r="44" spans="2:49" x14ac:dyDescent="0.25">
      <c r="B44" s="6">
        <v>2.87</v>
      </c>
      <c r="C44" s="6">
        <v>-387.55227013584363</v>
      </c>
      <c r="D44" s="6"/>
      <c r="E44" s="6"/>
      <c r="F44" s="6"/>
      <c r="G44" s="6"/>
      <c r="H44" s="6"/>
      <c r="I44" s="6">
        <v>2.9</v>
      </c>
      <c r="J44" s="6">
        <v>-376.84774077509582</v>
      </c>
      <c r="K44" s="6"/>
      <c r="L44" s="6"/>
      <c r="M44" s="6"/>
      <c r="P44" s="6">
        <v>2.97</v>
      </c>
      <c r="Q44" s="6">
        <v>-363.75039314812977</v>
      </c>
      <c r="R44" s="6"/>
      <c r="S44" s="6"/>
      <c r="T44" s="6"/>
      <c r="U44" s="6"/>
      <c r="W44" s="6">
        <v>2.94</v>
      </c>
      <c r="X44" s="6">
        <v>-346.42569774583421</v>
      </c>
      <c r="Y44" s="6"/>
      <c r="Z44" s="6"/>
      <c r="AA44" s="6"/>
      <c r="AD44" s="6">
        <v>3.05</v>
      </c>
      <c r="AE44" s="6">
        <v>-315.73277781775278</v>
      </c>
      <c r="AF44" s="6"/>
      <c r="AG44" s="6"/>
      <c r="AH44" s="6"/>
      <c r="AI44" s="6"/>
      <c r="AJ44" s="6"/>
      <c r="AK44" s="1">
        <v>3.1</v>
      </c>
      <c r="AL44" s="46">
        <v>-310.48015495127413</v>
      </c>
      <c r="AW44" s="3"/>
    </row>
    <row r="45" spans="2:49" x14ac:dyDescent="0.25">
      <c r="B45" s="6">
        <v>2.88</v>
      </c>
      <c r="C45" s="6">
        <v>-387.94495078576017</v>
      </c>
      <c r="D45" s="6"/>
      <c r="E45" s="6"/>
      <c r="F45" s="6"/>
      <c r="G45" s="6"/>
      <c r="H45" s="6"/>
      <c r="I45" s="46">
        <v>2.91</v>
      </c>
      <c r="J45" s="46">
        <v>-376.97661438434278</v>
      </c>
      <c r="K45" s="6"/>
      <c r="L45" s="6"/>
      <c r="M45" s="6"/>
      <c r="P45" s="6">
        <v>3</v>
      </c>
      <c r="Q45" s="6">
        <v>-362.08369364163917</v>
      </c>
      <c r="R45" s="6"/>
      <c r="S45" s="6"/>
      <c r="T45" s="6"/>
      <c r="U45" s="6"/>
      <c r="W45" s="6">
        <v>2.95</v>
      </c>
      <c r="X45" s="6">
        <v>-346.73801275822501</v>
      </c>
      <c r="Y45" s="6"/>
      <c r="Z45" s="6"/>
      <c r="AA45" s="6"/>
      <c r="AD45" s="6">
        <v>3.06</v>
      </c>
      <c r="AE45" s="6">
        <v>-316.16080775842147</v>
      </c>
      <c r="AF45" s="6"/>
      <c r="AG45" s="6"/>
      <c r="AH45" s="6"/>
      <c r="AI45" s="6"/>
      <c r="AJ45" s="6"/>
      <c r="AK45" s="70">
        <v>3.11</v>
      </c>
      <c r="AL45" s="58">
        <v>-310.46930490521555</v>
      </c>
      <c r="AW45" s="3"/>
    </row>
    <row r="46" spans="2:49" x14ac:dyDescent="0.25">
      <c r="B46" s="6">
        <v>2.9</v>
      </c>
      <c r="C46" s="6">
        <v>-388.29659736274084</v>
      </c>
      <c r="D46" s="6"/>
      <c r="E46" s="6"/>
      <c r="F46" s="6"/>
      <c r="G46" s="6"/>
      <c r="H46" s="6"/>
      <c r="I46" s="46">
        <v>2.92</v>
      </c>
      <c r="J46" s="46">
        <v>-376.9717664216227</v>
      </c>
      <c r="K46" s="6"/>
      <c r="L46" s="6"/>
      <c r="M46" s="6"/>
      <c r="P46" s="6">
        <v>3.05</v>
      </c>
      <c r="Q46" s="6">
        <v>-357.51093232801571</v>
      </c>
      <c r="R46" s="6"/>
      <c r="S46" s="6"/>
      <c r="T46" s="6"/>
      <c r="U46" s="6"/>
      <c r="W46" s="6">
        <v>2.96</v>
      </c>
      <c r="X46" s="6">
        <v>-346.92393588156585</v>
      </c>
      <c r="Y46" s="6"/>
      <c r="Z46" s="6"/>
      <c r="AA46" s="6"/>
      <c r="AD46" s="6">
        <v>3.07</v>
      </c>
      <c r="AE46" s="6">
        <v>-316.45416396120976</v>
      </c>
      <c r="AF46" s="6"/>
      <c r="AG46" s="6"/>
      <c r="AH46" s="6"/>
      <c r="AI46" s="6"/>
      <c r="AJ46" s="6"/>
      <c r="AK46">
        <v>3.12</v>
      </c>
      <c r="AL46" s="6">
        <v>-310.34213393553904</v>
      </c>
      <c r="AW46" s="3"/>
    </row>
    <row r="47" spans="2:49" x14ac:dyDescent="0.25">
      <c r="B47" s="46">
        <v>2.9</v>
      </c>
      <c r="C47" s="46">
        <v>-388.29659736274084</v>
      </c>
      <c r="D47" s="6"/>
      <c r="E47" s="6"/>
      <c r="F47" s="6"/>
      <c r="G47" s="6"/>
      <c r="H47" s="6"/>
      <c r="I47" s="6">
        <v>2.93</v>
      </c>
      <c r="J47" s="6">
        <v>-376.85662861926625</v>
      </c>
      <c r="K47" s="6"/>
      <c r="L47" s="6"/>
      <c r="M47" s="6"/>
      <c r="P47" s="6">
        <v>3.1</v>
      </c>
      <c r="Q47" s="6">
        <v>-350.93598458794696</v>
      </c>
      <c r="R47" s="6"/>
      <c r="S47" s="6"/>
      <c r="T47" s="6"/>
      <c r="U47" s="6"/>
      <c r="W47" s="46">
        <v>2.97</v>
      </c>
      <c r="X47" s="46">
        <v>-346.98845916322028</v>
      </c>
      <c r="Y47" s="6"/>
      <c r="Z47" s="6"/>
      <c r="AA47" s="6"/>
      <c r="AD47" s="6">
        <v>3.08</v>
      </c>
      <c r="AE47" s="6">
        <v>-316.61760778058226</v>
      </c>
      <c r="AF47" s="6"/>
      <c r="AG47" s="6"/>
      <c r="AH47" s="6"/>
      <c r="AI47" s="6"/>
      <c r="AJ47" s="6"/>
      <c r="AK47">
        <v>3.13</v>
      </c>
      <c r="AL47" s="6">
        <v>-310.16512752578717</v>
      </c>
      <c r="AW47" s="3"/>
    </row>
    <row r="48" spans="2:49" x14ac:dyDescent="0.25">
      <c r="B48" s="6">
        <v>2.92</v>
      </c>
      <c r="C48" s="6">
        <v>-388.10674970439925</v>
      </c>
      <c r="D48" s="6"/>
      <c r="E48" s="6"/>
      <c r="F48" s="6"/>
      <c r="G48" s="6"/>
      <c r="H48" s="6"/>
      <c r="I48" s="6">
        <v>2.95</v>
      </c>
      <c r="J48" s="6">
        <v>-376.21358804138526</v>
      </c>
      <c r="K48" s="6"/>
      <c r="L48" s="6"/>
      <c r="M48" s="6"/>
      <c r="P48" s="6">
        <v>3.2</v>
      </c>
      <c r="Q48" s="6">
        <v>-333.21964730990368</v>
      </c>
      <c r="R48" s="6"/>
      <c r="S48" s="6"/>
      <c r="T48" s="6"/>
      <c r="U48" s="6"/>
      <c r="W48" s="6">
        <v>2.98</v>
      </c>
      <c r="X48" s="6">
        <v>-346.93533418412733</v>
      </c>
      <c r="Y48" s="6"/>
      <c r="Z48" s="6"/>
      <c r="AA48" s="6"/>
      <c r="AD48" s="46">
        <v>3.09</v>
      </c>
      <c r="AE48" s="46">
        <v>-316.6563910886693</v>
      </c>
      <c r="AF48" s="6"/>
      <c r="AG48" s="6"/>
      <c r="AH48" s="6"/>
      <c r="AI48" s="6"/>
      <c r="AJ48" s="6"/>
      <c r="AK48">
        <v>3.2</v>
      </c>
      <c r="AL48" s="6">
        <v>-305.74048706274931</v>
      </c>
      <c r="AW48" s="3"/>
    </row>
    <row r="49" spans="2:49" x14ac:dyDescent="0.25">
      <c r="B49" s="6">
        <v>2.93</v>
      </c>
      <c r="C49" s="6">
        <v>-387.82210826049476</v>
      </c>
      <c r="D49" s="6"/>
      <c r="E49" s="6"/>
      <c r="F49" s="6"/>
      <c r="G49" s="6"/>
      <c r="H49" s="6"/>
      <c r="I49" s="6">
        <v>2.95</v>
      </c>
      <c r="J49" s="6">
        <v>-376.21358804138526</v>
      </c>
      <c r="K49" s="6"/>
      <c r="L49" s="6"/>
      <c r="M49" s="6"/>
      <c r="P49" s="6">
        <v>4</v>
      </c>
      <c r="Q49" s="6">
        <v>-143.35097360623541</v>
      </c>
      <c r="R49" s="6"/>
      <c r="S49" s="6"/>
      <c r="T49" s="6"/>
      <c r="U49" s="6"/>
      <c r="W49" s="6">
        <v>2.99</v>
      </c>
      <c r="X49" s="6">
        <v>-346.76929329810821</v>
      </c>
      <c r="Y49" s="6"/>
      <c r="Z49" s="6"/>
      <c r="AA49" s="6"/>
      <c r="AD49" s="6">
        <v>3.1</v>
      </c>
      <c r="AE49" s="6">
        <v>-316.57683340118859</v>
      </c>
      <c r="AF49" s="6"/>
      <c r="AG49" s="6"/>
      <c r="AH49" s="6"/>
      <c r="AI49" s="6"/>
      <c r="AJ49" s="6"/>
      <c r="AK49">
        <v>3.5</v>
      </c>
      <c r="AL49" s="6">
        <v>-254.73759867078121</v>
      </c>
      <c r="AW49" s="3"/>
    </row>
    <row r="50" spans="2:49" x14ac:dyDescent="0.25">
      <c r="B50" s="6">
        <v>2.94</v>
      </c>
      <c r="C50" s="6">
        <v>-387.41733670442107</v>
      </c>
      <c r="D50" s="6"/>
      <c r="E50" s="6"/>
      <c r="F50" s="6"/>
      <c r="G50" s="6"/>
      <c r="H50" s="6"/>
      <c r="I50" s="6">
        <v>3</v>
      </c>
      <c r="J50" s="6">
        <v>-372.73443428911685</v>
      </c>
      <c r="K50" s="6"/>
      <c r="L50" s="6"/>
      <c r="M50" s="6"/>
      <c r="P50" s="6">
        <v>5</v>
      </c>
      <c r="Q50" s="6">
        <v>-33.92694371000276</v>
      </c>
      <c r="R50" s="6"/>
      <c r="S50" s="6"/>
      <c r="T50" s="6"/>
      <c r="U50" s="6"/>
      <c r="W50" s="6">
        <v>3</v>
      </c>
      <c r="X50" s="6">
        <v>-346.49426104016374</v>
      </c>
      <c r="Y50" s="6"/>
      <c r="Z50" s="6"/>
      <c r="AA50" s="6"/>
      <c r="AD50" s="6"/>
      <c r="AE50" s="6"/>
      <c r="AF50" s="6"/>
      <c r="AG50" s="6"/>
      <c r="AH50" s="6"/>
      <c r="AI50" s="6"/>
      <c r="AJ50" s="6"/>
      <c r="AK50">
        <v>4</v>
      </c>
      <c r="AL50" s="6">
        <v>-147.53679679096314</v>
      </c>
      <c r="AW50" s="3"/>
    </row>
    <row r="51" spans="2:49" x14ac:dyDescent="0.25">
      <c r="B51" s="6">
        <v>2.95</v>
      </c>
      <c r="C51" s="6">
        <v>-386.89748495360334</v>
      </c>
      <c r="D51" s="6"/>
      <c r="E51" s="6"/>
      <c r="F51" s="6"/>
      <c r="G51" s="6"/>
      <c r="H51" s="6"/>
      <c r="I51" s="6">
        <v>3.1</v>
      </c>
      <c r="J51" s="6">
        <v>-359.28007273536559</v>
      </c>
      <c r="K51" s="6"/>
      <c r="L51" s="6"/>
      <c r="M51" s="6"/>
      <c r="P51" s="6">
        <v>6</v>
      </c>
      <c r="Q51" s="6">
        <v>-10.906618833570782</v>
      </c>
      <c r="R51" s="6"/>
      <c r="S51" s="6"/>
      <c r="T51" s="6"/>
      <c r="U51" s="6"/>
      <c r="W51" s="6">
        <v>3.01</v>
      </c>
      <c r="X51" s="6">
        <v>-346.11430616116286</v>
      </c>
      <c r="Y51" s="6"/>
      <c r="Z51" s="6"/>
      <c r="AA51" s="6"/>
      <c r="AD51" s="6">
        <v>3.11</v>
      </c>
      <c r="AE51" s="6">
        <v>-316.38297473081514</v>
      </c>
      <c r="AF51" s="6"/>
      <c r="AG51" s="6"/>
      <c r="AH51" s="6"/>
      <c r="AI51" s="6"/>
      <c r="AJ51" s="6"/>
      <c r="AK51">
        <v>5</v>
      </c>
      <c r="AL51" s="6">
        <v>-38.045934978165462</v>
      </c>
      <c r="AW51" s="3"/>
    </row>
    <row r="52" spans="2:49" x14ac:dyDescent="0.25">
      <c r="B52" s="6">
        <v>3</v>
      </c>
      <c r="C52" s="6">
        <v>-382.72891807013212</v>
      </c>
      <c r="I52" s="6">
        <v>3.2</v>
      </c>
      <c r="J52" s="6">
        <v>-339.75488844539069</v>
      </c>
      <c r="K52" s="6"/>
      <c r="L52" s="6"/>
      <c r="M52" s="6"/>
      <c r="P52" s="6">
        <v>8</v>
      </c>
      <c r="Q52" s="6">
        <v>-2.7085738571753808</v>
      </c>
      <c r="R52" s="6"/>
      <c r="S52" s="6"/>
      <c r="T52" s="6"/>
      <c r="U52" s="6"/>
      <c r="W52" s="6">
        <v>3.02</v>
      </c>
      <c r="X52" s="6">
        <v>-345.63358402022999</v>
      </c>
      <c r="Y52" s="6"/>
      <c r="Z52" s="6"/>
      <c r="AA52" s="6"/>
      <c r="AD52" s="6">
        <v>3.12</v>
      </c>
      <c r="AE52" s="6">
        <v>-316.07920139202167</v>
      </c>
      <c r="AF52" s="6"/>
      <c r="AG52" s="6"/>
      <c r="AH52" s="6"/>
      <c r="AI52" s="6"/>
      <c r="AJ52" s="6"/>
      <c r="AK52">
        <v>6</v>
      </c>
      <c r="AL52" s="6">
        <v>-13.029252804564631</v>
      </c>
      <c r="AW52" s="3"/>
    </row>
    <row r="53" spans="2:49" x14ac:dyDescent="0.25">
      <c r="B53" s="6">
        <v>3.1</v>
      </c>
      <c r="C53" s="6">
        <v>-368.07513203811794</v>
      </c>
      <c r="I53" s="6">
        <v>3.5</v>
      </c>
      <c r="J53" s="6">
        <v>-264.76454624416579</v>
      </c>
      <c r="K53" s="6"/>
      <c r="L53" s="6"/>
      <c r="M53" s="6"/>
      <c r="W53" s="6">
        <v>3.03</v>
      </c>
      <c r="X53" s="6">
        <v>-345.0537972569357</v>
      </c>
      <c r="Y53" s="6"/>
      <c r="Z53" s="6"/>
      <c r="AA53" s="6"/>
      <c r="AD53" s="6">
        <v>3.2</v>
      </c>
      <c r="AE53" s="6">
        <v>-310.21816589662455</v>
      </c>
      <c r="AF53" s="6"/>
      <c r="AG53" s="6"/>
      <c r="AH53" s="6"/>
      <c r="AI53" s="6"/>
      <c r="AJ53" s="6"/>
      <c r="AK53">
        <v>8</v>
      </c>
      <c r="AL53" s="6">
        <v>-3.2502123083658154</v>
      </c>
      <c r="AW53" s="3"/>
    </row>
    <row r="54" spans="2:49" x14ac:dyDescent="0.25">
      <c r="B54" s="6">
        <v>3.1</v>
      </c>
      <c r="C54" s="6">
        <v>-368.07513203811794</v>
      </c>
      <c r="I54" s="6">
        <v>4</v>
      </c>
      <c r="J54" s="6">
        <v>-146.38645714789357</v>
      </c>
      <c r="K54" s="6"/>
      <c r="L54" s="6"/>
      <c r="M54" s="6"/>
      <c r="P54" s="6">
        <v>10</v>
      </c>
      <c r="Q54" s="6">
        <v>-0.92465873754144001</v>
      </c>
      <c r="R54" s="6"/>
      <c r="S54" s="6"/>
      <c r="T54" s="6"/>
      <c r="U54" s="6"/>
      <c r="W54" s="6">
        <v>3.04</v>
      </c>
      <c r="X54" s="6">
        <v>-344.38236176877894</v>
      </c>
      <c r="Y54" s="6"/>
      <c r="Z54" s="6"/>
      <c r="AA54" s="6"/>
      <c r="AD54" s="6">
        <v>3.5</v>
      </c>
      <c r="AE54" s="6">
        <v>-256.49216658300156</v>
      </c>
      <c r="AF54" s="6"/>
      <c r="AG54" s="6"/>
      <c r="AH54" s="6"/>
      <c r="AI54" s="6"/>
      <c r="AJ54" s="6"/>
      <c r="AK54" s="6">
        <v>10</v>
      </c>
      <c r="AL54" s="6">
        <v>-1.0584669177641892</v>
      </c>
    </row>
    <row r="55" spans="2:49" x14ac:dyDescent="0.25">
      <c r="B55" s="6">
        <v>3.2</v>
      </c>
      <c r="C55" s="6">
        <v>-347.54461250192793</v>
      </c>
      <c r="I55" s="6">
        <v>5</v>
      </c>
      <c r="J55" s="6">
        <v>-36.824002195290987</v>
      </c>
      <c r="K55" s="6"/>
      <c r="L55" s="6"/>
      <c r="M55" s="6"/>
      <c r="P55" s="17"/>
      <c r="Q55" s="6"/>
      <c r="R55" s="6"/>
      <c r="S55" s="6"/>
      <c r="T55" s="6"/>
      <c r="U55" s="6"/>
      <c r="W55" s="6">
        <v>3.1</v>
      </c>
      <c r="X55" s="6">
        <v>-338.5763271085566</v>
      </c>
      <c r="Y55" s="6"/>
      <c r="Z55" s="6"/>
      <c r="AA55" s="6"/>
      <c r="AD55" s="6">
        <v>4</v>
      </c>
      <c r="AE55" s="6">
        <v>-147.92754397718554</v>
      </c>
      <c r="AF55" s="6"/>
      <c r="AG55" s="6"/>
      <c r="AH55" s="6"/>
      <c r="AI55" s="6"/>
      <c r="AJ55" s="6"/>
      <c r="AK55" s="17"/>
      <c r="AL55" s="6"/>
    </row>
    <row r="56" spans="2:49" x14ac:dyDescent="0.25">
      <c r="B56" s="6">
        <v>3.2</v>
      </c>
      <c r="C56" s="6">
        <v>-347.54461250192793</v>
      </c>
      <c r="I56" s="6">
        <v>6</v>
      </c>
      <c r="J56" s="6">
        <v>-12.495001643903889</v>
      </c>
      <c r="K56" s="6"/>
      <c r="L56" s="6"/>
      <c r="M56" s="6"/>
      <c r="P56" s="17"/>
      <c r="Q56" s="19"/>
      <c r="R56" s="19"/>
      <c r="S56" s="19"/>
      <c r="T56" s="19"/>
      <c r="U56" s="19"/>
      <c r="W56" s="6">
        <v>3.5</v>
      </c>
      <c r="X56" s="6">
        <v>-256.16455760246697</v>
      </c>
      <c r="Y56" s="6"/>
      <c r="Z56" s="6"/>
      <c r="AA56" s="6"/>
      <c r="AD56" s="6">
        <v>5</v>
      </c>
      <c r="AE56" s="6">
        <v>-38.123010945449039</v>
      </c>
      <c r="AF56" s="6"/>
      <c r="AG56" s="6"/>
      <c r="AH56" s="6"/>
      <c r="AI56" s="6"/>
      <c r="AJ56" s="6"/>
      <c r="AK56" s="17"/>
      <c r="AL56" s="19"/>
    </row>
    <row r="57" spans="2:49" x14ac:dyDescent="0.25">
      <c r="B57" s="6">
        <v>3.3</v>
      </c>
      <c r="C57" s="6">
        <v>-323.39559059815571</v>
      </c>
      <c r="I57" s="6">
        <v>8</v>
      </c>
      <c r="J57" s="6">
        <v>-3.0889039073926399</v>
      </c>
      <c r="K57" s="6"/>
      <c r="L57" s="6"/>
      <c r="M57" s="6"/>
      <c r="P57" s="20"/>
      <c r="W57" s="6">
        <v>4</v>
      </c>
      <c r="X57" s="6">
        <v>-140.87750113953064</v>
      </c>
      <c r="Y57" s="6"/>
      <c r="Z57" s="6"/>
      <c r="AA57" s="6"/>
      <c r="AD57" s="6">
        <v>6</v>
      </c>
      <c r="AE57" s="6">
        <v>-13.074875015453788</v>
      </c>
      <c r="AF57" s="6"/>
      <c r="AG57" s="6"/>
      <c r="AH57" s="6"/>
      <c r="AI57" s="6"/>
      <c r="AJ57" s="6"/>
      <c r="AK57" s="20"/>
    </row>
    <row r="58" spans="2:49" x14ac:dyDescent="0.25">
      <c r="B58" s="6">
        <v>3.5</v>
      </c>
      <c r="C58" s="6">
        <v>-270.35741725383906</v>
      </c>
      <c r="I58" s="6">
        <v>10</v>
      </c>
      <c r="J58" s="6">
        <v>-1.0177501459829628</v>
      </c>
      <c r="K58" s="6"/>
      <c r="L58" s="6"/>
      <c r="M58" s="6"/>
      <c r="W58" s="6">
        <v>5</v>
      </c>
      <c r="X58" s="6">
        <v>-32.274412658006888</v>
      </c>
      <c r="Y58" s="6"/>
      <c r="Z58" s="6"/>
      <c r="AA58" s="6"/>
      <c r="AD58" s="6">
        <v>8</v>
      </c>
      <c r="AE58" s="6">
        <v>-3.2457972556991228</v>
      </c>
      <c r="AF58" s="6"/>
      <c r="AG58" s="6"/>
      <c r="AH58" s="6"/>
      <c r="AI58" s="6"/>
      <c r="AJ58" s="6"/>
      <c r="AL58" s="6"/>
    </row>
    <row r="59" spans="2:49" x14ac:dyDescent="0.25">
      <c r="B59" s="6">
        <v>4</v>
      </c>
      <c r="C59" s="6">
        <v>-149.8468830459079</v>
      </c>
      <c r="W59" s="6">
        <v>6</v>
      </c>
      <c r="X59" s="6">
        <v>-10.037111708303623</v>
      </c>
      <c r="Y59" s="6"/>
      <c r="Z59" s="6"/>
      <c r="AA59" s="6"/>
      <c r="AD59" s="6">
        <v>10</v>
      </c>
      <c r="AE59" s="6">
        <v>-1.0656521223641222</v>
      </c>
      <c r="AF59" s="6"/>
      <c r="AG59" s="6"/>
      <c r="AH59" s="6"/>
      <c r="AI59" s="6"/>
      <c r="AJ59" s="6"/>
    </row>
    <row r="60" spans="2:49" x14ac:dyDescent="0.25">
      <c r="B60" s="6">
        <v>5</v>
      </c>
      <c r="C60" s="6">
        <v>-38.339464266240377</v>
      </c>
      <c r="W60" s="6">
        <v>8</v>
      </c>
      <c r="X60" s="6">
        <v>-2.475499099886076</v>
      </c>
      <c r="Y60" s="6"/>
      <c r="Z60" s="6"/>
      <c r="AA60" s="6"/>
    </row>
    <row r="61" spans="2:49" x14ac:dyDescent="0.25">
      <c r="B61" s="6">
        <v>6</v>
      </c>
      <c r="C61" s="6">
        <v>-13.253208893559814</v>
      </c>
      <c r="W61" s="6">
        <v>10</v>
      </c>
      <c r="X61" s="6">
        <v>-0.83927218323351382</v>
      </c>
      <c r="Y61" s="6"/>
      <c r="Z61" s="6"/>
      <c r="AA61" s="6"/>
    </row>
    <row r="62" spans="2:49" x14ac:dyDescent="0.25">
      <c r="B62" s="6">
        <v>8</v>
      </c>
      <c r="C62" s="6">
        <v>-3.3042318457595639</v>
      </c>
    </row>
    <row r="63" spans="2:49" x14ac:dyDescent="0.25">
      <c r="B63" s="6">
        <v>10</v>
      </c>
      <c r="C63" s="6">
        <v>-1.0882757734251556</v>
      </c>
    </row>
    <row r="64" spans="2:49" x14ac:dyDescent="0.25">
      <c r="C64" s="6"/>
      <c r="Q64" s="3"/>
      <c r="R64" s="3"/>
      <c r="S64" s="3"/>
      <c r="T64" s="3"/>
      <c r="U64" s="3"/>
    </row>
    <row r="65" spans="17:21" x14ac:dyDescent="0.25">
      <c r="Q65" s="3"/>
      <c r="R65" s="3"/>
      <c r="S65" s="3"/>
      <c r="T65" s="3"/>
      <c r="U65" s="3"/>
    </row>
    <row r="66" spans="17:21" x14ac:dyDescent="0.25">
      <c r="Q66" s="3"/>
      <c r="R66" s="3"/>
      <c r="S66" s="3"/>
      <c r="T66" s="3"/>
      <c r="U66" s="3"/>
    </row>
    <row r="67" spans="17:21" x14ac:dyDescent="0.25">
      <c r="Q67" s="3"/>
      <c r="R67" s="3"/>
      <c r="S67" s="3"/>
      <c r="T67" s="3"/>
      <c r="U67" s="3"/>
    </row>
    <row r="68" spans="17:21" x14ac:dyDescent="0.25">
      <c r="Q68" s="3"/>
      <c r="R68" s="3"/>
      <c r="S68" s="3"/>
      <c r="T68" s="3"/>
      <c r="U68" s="3"/>
    </row>
    <row r="69" spans="17:21" x14ac:dyDescent="0.25">
      <c r="Q69" s="3"/>
      <c r="R69" s="3"/>
      <c r="S69" s="3"/>
      <c r="T69" s="3"/>
      <c r="U69" s="3"/>
    </row>
    <row r="70" spans="17:21" x14ac:dyDescent="0.25">
      <c r="Q70" s="3"/>
      <c r="R70" s="3"/>
      <c r="S70" s="3"/>
      <c r="T70" s="3"/>
      <c r="U70" s="3"/>
    </row>
    <row r="87" spans="2:36" x14ac:dyDescent="0.25">
      <c r="C87" s="16"/>
      <c r="I87" s="6"/>
      <c r="J87" s="16"/>
      <c r="K87" s="16"/>
      <c r="L87" s="16"/>
      <c r="M87" s="16"/>
      <c r="AD87" s="6"/>
      <c r="AE87" s="16"/>
      <c r="AF87" s="16"/>
      <c r="AG87" s="16"/>
      <c r="AH87" s="16"/>
      <c r="AI87" s="16"/>
      <c r="AJ87" s="16"/>
    </row>
    <row r="88" spans="2:36" x14ac:dyDescent="0.25">
      <c r="B88" s="18"/>
      <c r="C88" s="4"/>
      <c r="I88" s="18"/>
      <c r="J88" s="4"/>
      <c r="K88" s="4"/>
      <c r="L88" s="4"/>
      <c r="M88" s="4"/>
      <c r="AD88" s="18"/>
      <c r="AE88" s="14"/>
      <c r="AF88" s="14"/>
      <c r="AG88" s="14"/>
      <c r="AH88" s="14"/>
      <c r="AI88" s="14"/>
      <c r="AJ88" s="14"/>
    </row>
    <row r="89" spans="2:36" x14ac:dyDescent="0.25">
      <c r="C89" s="6"/>
      <c r="I89" s="6"/>
      <c r="J89" s="6"/>
      <c r="K89" s="6"/>
      <c r="L89" s="6"/>
      <c r="M89" s="6"/>
      <c r="AD89" s="6"/>
      <c r="AE89" s="6"/>
      <c r="AF89" s="6"/>
      <c r="AG89" s="6"/>
      <c r="AH89" s="6"/>
      <c r="AI89" s="6"/>
      <c r="AJ89" s="6"/>
    </row>
    <row r="90" spans="2:36" x14ac:dyDescent="0.25">
      <c r="C90" s="6"/>
      <c r="I90" s="6"/>
      <c r="J90" s="6"/>
      <c r="K90" s="6"/>
      <c r="L90" s="6"/>
      <c r="M90" s="6"/>
      <c r="AD90" s="6"/>
      <c r="AE90" s="6"/>
      <c r="AF90" s="6"/>
      <c r="AG90" s="6"/>
      <c r="AH90" s="6"/>
      <c r="AI90" s="6"/>
      <c r="AJ90" s="6"/>
    </row>
    <row r="91" spans="2:36" x14ac:dyDescent="0.25">
      <c r="C91" s="6"/>
      <c r="I91" s="6"/>
      <c r="J91" s="6"/>
      <c r="K91" s="6"/>
      <c r="L91" s="6"/>
      <c r="M91" s="6"/>
      <c r="AD91" s="6"/>
      <c r="AE91" s="6"/>
      <c r="AF91" s="6"/>
      <c r="AG91" s="6"/>
      <c r="AH91" s="6"/>
      <c r="AI91" s="6"/>
      <c r="AJ91" s="6"/>
    </row>
    <row r="92" spans="2:36" x14ac:dyDescent="0.25">
      <c r="C92" s="6"/>
      <c r="AD92" s="6"/>
      <c r="AE92" s="6"/>
      <c r="AF92" s="6"/>
      <c r="AG92" s="6"/>
      <c r="AH92" s="6"/>
      <c r="AI92" s="6"/>
      <c r="AJ92" s="6"/>
    </row>
    <row r="93" spans="2:36" x14ac:dyDescent="0.25">
      <c r="C93" s="6"/>
    </row>
    <row r="94" spans="2:36" x14ac:dyDescent="0.25">
      <c r="F94" s="105"/>
      <c r="G94" s="105"/>
      <c r="H94" s="105"/>
    </row>
    <row r="95" spans="2:36" x14ac:dyDescent="0.25">
      <c r="F95" s="106"/>
      <c r="G95" s="106"/>
      <c r="H95" s="45"/>
    </row>
    <row r="96" spans="2:36" x14ac:dyDescent="0.25">
      <c r="F96" s="106"/>
      <c r="G96" s="106"/>
    </row>
    <row r="97" spans="2:36" x14ac:dyDescent="0.25">
      <c r="F97" s="107"/>
      <c r="G97" s="107"/>
    </row>
    <row r="98" spans="2:36" x14ac:dyDescent="0.25">
      <c r="F98" s="107"/>
      <c r="G98" s="107"/>
    </row>
    <row r="99" spans="2:36" x14ac:dyDescent="0.25">
      <c r="C99" s="6"/>
      <c r="I99" s="6"/>
      <c r="J99" s="6"/>
      <c r="K99" s="6"/>
      <c r="L99" s="6"/>
      <c r="M99" s="6"/>
    </row>
    <row r="100" spans="2:36" x14ac:dyDescent="0.25">
      <c r="C100" s="6"/>
      <c r="I100" s="6"/>
      <c r="J100" s="6"/>
      <c r="K100" s="6"/>
      <c r="L100" s="6"/>
      <c r="M100" s="6"/>
    </row>
    <row r="101" spans="2:36" x14ac:dyDescent="0.25">
      <c r="C101" s="6"/>
      <c r="I101" s="6"/>
      <c r="J101" s="6"/>
      <c r="K101" s="6"/>
      <c r="L101" s="6"/>
      <c r="M101" s="6"/>
      <c r="AD101" s="6"/>
      <c r="AE101" s="6"/>
      <c r="AF101" s="6"/>
      <c r="AG101" s="6"/>
      <c r="AH101" s="6"/>
      <c r="AI101" s="6"/>
      <c r="AJ101" s="6"/>
    </row>
    <row r="102" spans="2:36" x14ac:dyDescent="0.25">
      <c r="C102" s="6"/>
    </row>
    <row r="103" spans="2:36" x14ac:dyDescent="0.25">
      <c r="C103" s="6"/>
    </row>
    <row r="104" spans="2:36" x14ac:dyDescent="0.25">
      <c r="C104" s="6"/>
    </row>
    <row r="105" spans="2:36" x14ac:dyDescent="0.25">
      <c r="C105" s="6"/>
    </row>
    <row r="106" spans="2:36" x14ac:dyDescent="0.25">
      <c r="B106" s="17"/>
      <c r="C106" s="6"/>
    </row>
    <row r="107" spans="2:36" x14ac:dyDescent="0.25">
      <c r="B107" s="17"/>
      <c r="C107" s="19"/>
    </row>
    <row r="108" spans="2:36" x14ac:dyDescent="0.25">
      <c r="B108" s="20"/>
    </row>
    <row r="112" spans="2:36" x14ac:dyDescent="0.25">
      <c r="W112" s="17"/>
      <c r="X112" s="19"/>
      <c r="Y112" s="19"/>
      <c r="Z112" s="19"/>
      <c r="AA112" s="19"/>
    </row>
    <row r="117" spans="2:27" x14ac:dyDescent="0.25">
      <c r="W117" s="6"/>
      <c r="X117" s="6"/>
      <c r="Y117" s="6"/>
      <c r="Z117" s="6"/>
      <c r="AA117" s="6"/>
    </row>
    <row r="118" spans="2:27" ht="16.5" thickBot="1" x14ac:dyDescent="0.3"/>
    <row r="119" spans="2:27" x14ac:dyDescent="0.25">
      <c r="B119" s="26" t="s">
        <v>7</v>
      </c>
      <c r="C119" s="27" t="s">
        <v>5</v>
      </c>
      <c r="D119" s="12" t="s">
        <v>6</v>
      </c>
      <c r="E119" s="105"/>
    </row>
    <row r="120" spans="2:27" x14ac:dyDescent="0.25">
      <c r="B120" s="28" cm="1">
        <f t="array" ref="B120:D120">LINEST($AL41:$AL47,$AK41:$AK47^{1,2},TRUE,FALSE)</f>
        <v>577.55451049177566</v>
      </c>
      <c r="C120" s="29">
        <v>-3586.788506633513</v>
      </c>
      <c r="D120" s="30">
        <v>5258.2637579170323</v>
      </c>
      <c r="E120" s="106"/>
    </row>
    <row r="121" spans="2:27" x14ac:dyDescent="0.25">
      <c r="B121" s="31" t="s">
        <v>2</v>
      </c>
      <c r="C121" s="36">
        <f>-C120/2/B120</f>
        <v>3.1051514978035901</v>
      </c>
      <c r="D121" s="44" t="e">
        <f>C121-#REF!</f>
        <v>#REF!</v>
      </c>
      <c r="E121" s="45" t="s">
        <v>8</v>
      </c>
    </row>
    <row r="122" spans="2:27" x14ac:dyDescent="0.25">
      <c r="B122" s="31" t="s">
        <v>3</v>
      </c>
      <c r="C122" s="32">
        <f>-(C120^2/4/B120)+D120</f>
        <v>-310.49709392184468</v>
      </c>
      <c r="D122" s="41" t="e">
        <f>C122-#REF!</f>
        <v>#REF!</v>
      </c>
      <c r="E122" s="45" t="s">
        <v>8</v>
      </c>
    </row>
    <row r="123" spans="2:27" ht="16.5" thickBot="1" x14ac:dyDescent="0.3">
      <c r="B123" s="38" t="s">
        <v>4</v>
      </c>
      <c r="C123" s="39">
        <f>MIN(AL35:AL53)</f>
        <v>-310.48015495127413</v>
      </c>
      <c r="D123" s="42" t="e">
        <f>C123-#REF!</f>
        <v>#REF!</v>
      </c>
      <c r="E123" s="45" t="s">
        <v>8</v>
      </c>
    </row>
    <row r="136" spans="2:36" ht="16.5" thickBot="1" x14ac:dyDescent="0.3"/>
    <row r="137" spans="2:36" x14ac:dyDescent="0.25">
      <c r="B137" s="24" t="s">
        <v>7</v>
      </c>
      <c r="C137" t="s">
        <v>6</v>
      </c>
      <c r="J137" s="27" t="s">
        <v>5</v>
      </c>
      <c r="K137" s="27"/>
      <c r="L137" s="27"/>
      <c r="M137" s="27"/>
      <c r="N137" s="12" t="s">
        <v>6</v>
      </c>
      <c r="O137" s="12" t="s">
        <v>6</v>
      </c>
      <c r="AE137" s="27" t="s">
        <v>5</v>
      </c>
      <c r="AF137" s="27"/>
      <c r="AG137" s="108"/>
      <c r="AH137" s="108"/>
      <c r="AI137" s="108"/>
      <c r="AJ137" s="108"/>
    </row>
    <row r="138" spans="2:36" x14ac:dyDescent="0.25">
      <c r="B138" s="25" t="e" cm="1">
        <f t="array" ref="B138">LINEST($C89:$C101,$B89:$B101^{1,2},TRUE,FALSE)</f>
        <v>#VALUE!</v>
      </c>
      <c r="C138" s="25"/>
      <c r="J138" s="29"/>
      <c r="K138" s="29"/>
      <c r="L138" s="29"/>
      <c r="M138" s="29"/>
      <c r="N138" s="30"/>
      <c r="O138" s="30"/>
      <c r="AE138" s="29"/>
      <c r="AF138" s="29"/>
      <c r="AG138" s="29"/>
      <c r="AH138" s="29"/>
      <c r="AI138" s="29"/>
      <c r="AJ138" s="29"/>
    </row>
    <row r="139" spans="2:36" x14ac:dyDescent="0.25">
      <c r="B139" s="23" t="s">
        <v>2</v>
      </c>
      <c r="J139" s="36" t="e">
        <f>-J138/2/#REF!</f>
        <v>#REF!</v>
      </c>
      <c r="K139" s="36"/>
      <c r="L139" s="36"/>
      <c r="M139" s="36"/>
      <c r="N139" s="44" t="e">
        <f>J139-#REF!</f>
        <v>#REF!</v>
      </c>
      <c r="O139" s="44" t="e">
        <f>AE139-#REF!</f>
        <v>#REF!</v>
      </c>
      <c r="AE139" s="36" t="e">
        <f>-AE138/2/#REF!</f>
        <v>#REF!</v>
      </c>
      <c r="AF139" s="36"/>
      <c r="AG139" s="36"/>
      <c r="AH139" s="36"/>
      <c r="AI139" s="36"/>
      <c r="AJ139" s="36"/>
    </row>
    <row r="140" spans="2:36" x14ac:dyDescent="0.25">
      <c r="B140" s="23" t="s">
        <v>3</v>
      </c>
      <c r="J140" s="32" t="e">
        <f>-(J138^2/4/#REF!)+N138</f>
        <v>#REF!</v>
      </c>
      <c r="K140" s="32"/>
      <c r="L140" s="32"/>
      <c r="M140" s="32"/>
      <c r="N140" s="37" t="e">
        <f>J140-#REF!</f>
        <v>#REF!</v>
      </c>
      <c r="O140" s="41" t="e">
        <f>AE140-#REF!</f>
        <v>#REF!</v>
      </c>
      <c r="AE140" s="32" t="e">
        <f>-(AE138^2/4/#REF!)+O138</f>
        <v>#REF!</v>
      </c>
      <c r="AF140" s="32"/>
      <c r="AG140" s="32"/>
      <c r="AH140" s="32"/>
      <c r="AI140" s="32"/>
      <c r="AJ140" s="32"/>
    </row>
    <row r="141" spans="2:36" ht="16.5" thickBot="1" x14ac:dyDescent="0.3">
      <c r="B141" s="22" t="s">
        <v>4</v>
      </c>
      <c r="J141" s="39">
        <f>MIN(J52:J58)</f>
        <v>-339.75488844539069</v>
      </c>
      <c r="K141" s="39"/>
      <c r="L141" s="39"/>
      <c r="M141" s="39"/>
      <c r="N141" s="40" t="e">
        <f>J141-#REF!</f>
        <v>#REF!</v>
      </c>
      <c r="O141" s="42" t="e">
        <f>AE141-#REF!</f>
        <v>#REF!</v>
      </c>
      <c r="AE141" s="39">
        <f>MIN(AE92:AE98)</f>
        <v>0</v>
      </c>
      <c r="AF141" s="39"/>
      <c r="AG141" s="109"/>
      <c r="AH141" s="109"/>
      <c r="AI141" s="109"/>
      <c r="AJ141" s="109"/>
    </row>
    <row r="170" spans="2:3" x14ac:dyDescent="0.25">
      <c r="B170" s="24" t="s">
        <v>7</v>
      </c>
      <c r="C170" t="s">
        <v>6</v>
      </c>
    </row>
    <row r="171" spans="2:3" x14ac:dyDescent="0.25">
      <c r="B171" s="25" t="e" cm="1">
        <f t="array" ref="B171">LINEST($C90:$C99,$B90:$B99^{1,2},TRUE,FALSE)</f>
        <v>#VALUE!</v>
      </c>
      <c r="C171" s="25"/>
    </row>
    <row r="172" spans="2:3" x14ac:dyDescent="0.25">
      <c r="B172" s="23" t="s">
        <v>2</v>
      </c>
    </row>
    <row r="173" spans="2:3" x14ac:dyDescent="0.25">
      <c r="B173" s="23" t="s">
        <v>3</v>
      </c>
    </row>
    <row r="203" spans="2:3" ht="16.5" thickBot="1" x14ac:dyDescent="0.3"/>
    <row r="204" spans="2:3" x14ac:dyDescent="0.25">
      <c r="B204" s="26" t="s">
        <v>7</v>
      </c>
      <c r="C204" s="12" t="s">
        <v>6</v>
      </c>
    </row>
    <row r="205" spans="2:3" x14ac:dyDescent="0.25">
      <c r="B205" s="28" t="e" cm="1">
        <f t="array" ref="B205">LINEST($C91:$C123,$B91:$B123^{1,2},TRUE,FALSE)</f>
        <v>#VALUE!</v>
      </c>
      <c r="C205" s="30"/>
    </row>
    <row r="206" spans="2:3" x14ac:dyDescent="0.25">
      <c r="B206" s="31" t="s">
        <v>2</v>
      </c>
      <c r="C206" s="33"/>
    </row>
    <row r="207" spans="2:3" ht="16.5" thickBot="1" x14ac:dyDescent="0.3">
      <c r="B207" s="34" t="s">
        <v>3</v>
      </c>
      <c r="C207" s="35"/>
    </row>
    <row r="208" spans="2:3" ht="16.5" thickBot="1" x14ac:dyDescent="0.3">
      <c r="B208" s="43" t="s">
        <v>4</v>
      </c>
    </row>
  </sheetData>
  <sortState xmlns:xlrd2="http://schemas.microsoft.com/office/spreadsheetml/2017/richdata2" ref="AD35:AE59">
    <sortCondition ref="AD35:AD59"/>
  </sortState>
  <pageMargins left="0.7" right="0.7" top="0.75" bottom="0.75" header="0.3" footer="0.3"/>
  <pageSetup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D1245-78DB-5148-8C2F-558A30CC1711}">
  <sheetPr>
    <tabColor theme="7" tint="0.79998168889431442"/>
  </sheetPr>
  <dimension ref="A1:AL134"/>
  <sheetViews>
    <sheetView tabSelected="1" zoomScale="87" zoomScaleNormal="87" workbookViewId="0">
      <selection activeCell="L21" sqref="L21"/>
    </sheetView>
  </sheetViews>
  <sheetFormatPr defaultColWidth="11" defaultRowHeight="15.75" x14ac:dyDescent="0.25"/>
  <cols>
    <col min="1" max="1" width="13" bestFit="1" customWidth="1"/>
    <col min="6" max="6" width="14.125" customWidth="1"/>
    <col min="7" max="7" width="13" customWidth="1"/>
    <col min="18" max="18" width="21" bestFit="1" customWidth="1"/>
    <col min="19" max="19" width="12.375" bestFit="1" customWidth="1"/>
    <col min="33" max="33" width="21" bestFit="1" customWidth="1"/>
    <col min="34" max="34" width="16.125" customWidth="1"/>
    <col min="35" max="35" width="14" bestFit="1" customWidth="1"/>
    <col min="36" max="36" width="16" bestFit="1" customWidth="1"/>
  </cols>
  <sheetData>
    <row r="1" spans="1:37" ht="16.5" thickBot="1" x14ac:dyDescent="0.3">
      <c r="A1" s="55" t="s">
        <v>89</v>
      </c>
    </row>
    <row r="2" spans="1:37" ht="16.5" thickBot="1" x14ac:dyDescent="0.3">
      <c r="C2" s="8" t="s">
        <v>74</v>
      </c>
      <c r="D2" s="9"/>
      <c r="E2" s="162" t="s">
        <v>75</v>
      </c>
      <c r="F2" s="162" t="s">
        <v>90</v>
      </c>
      <c r="G2" s="157" t="s">
        <v>77</v>
      </c>
      <c r="H2" s="11"/>
      <c r="I2" s="163"/>
      <c r="J2" s="157" t="s">
        <v>78</v>
      </c>
      <c r="K2" s="163"/>
      <c r="L2" s="171" t="s">
        <v>81</v>
      </c>
      <c r="M2" s="1"/>
      <c r="O2" s="157" t="s">
        <v>82</v>
      </c>
      <c r="P2" s="27" t="s">
        <v>77</v>
      </c>
      <c r="Q2" s="12"/>
      <c r="R2" s="157" t="s">
        <v>84</v>
      </c>
      <c r="S2" s="27" t="s">
        <v>77</v>
      </c>
      <c r="T2" s="12"/>
    </row>
    <row r="3" spans="1:37" x14ac:dyDescent="0.25">
      <c r="E3" s="180" t="s">
        <v>76</v>
      </c>
      <c r="F3" s="180" t="s">
        <v>91</v>
      </c>
      <c r="G3" s="158" t="s">
        <v>9</v>
      </c>
      <c r="H3" s="159" t="s">
        <v>11</v>
      </c>
      <c r="I3" s="160" t="s">
        <v>10</v>
      </c>
      <c r="J3" s="165" t="s">
        <v>10</v>
      </c>
      <c r="K3" s="166" t="s">
        <v>25</v>
      </c>
      <c r="O3" s="165" t="s">
        <v>83</v>
      </c>
      <c r="P3" s="164" t="s">
        <v>9</v>
      </c>
      <c r="Q3" s="166" t="s">
        <v>10</v>
      </c>
      <c r="R3" s="165" t="s">
        <v>83</v>
      </c>
      <c r="S3" s="164" t="s">
        <v>10</v>
      </c>
      <c r="T3" s="166" t="s">
        <v>25</v>
      </c>
    </row>
    <row r="4" spans="1:37" ht="16.5" thickBot="1" x14ac:dyDescent="0.3">
      <c r="E4" s="161">
        <v>69</v>
      </c>
      <c r="F4" s="161">
        <v>6</v>
      </c>
      <c r="G4" s="114">
        <v>152.1</v>
      </c>
      <c r="H4" s="115">
        <v>155.69999999999999</v>
      </c>
      <c r="I4" s="35">
        <v>-84.25</v>
      </c>
      <c r="J4" s="114">
        <v>13</v>
      </c>
      <c r="K4" s="35">
        <v>-53</v>
      </c>
      <c r="O4" s="114">
        <v>17</v>
      </c>
      <c r="P4" s="115">
        <v>222</v>
      </c>
      <c r="Q4" s="35">
        <v>-222</v>
      </c>
      <c r="R4" s="114">
        <v>12.5</v>
      </c>
      <c r="S4" s="115">
        <v>54.4</v>
      </c>
      <c r="T4" s="35">
        <v>-82</v>
      </c>
    </row>
    <row r="5" spans="1:37" x14ac:dyDescent="0.25">
      <c r="O5">
        <v>12.5</v>
      </c>
      <c r="P5">
        <f>P4*12.5/17</f>
        <v>163.23529411764707</v>
      </c>
      <c r="Q5">
        <f>Q4*12.5/17</f>
        <v>-163.23529411764707</v>
      </c>
    </row>
    <row r="7" spans="1:37" ht="16.5" thickBot="1" x14ac:dyDescent="0.3">
      <c r="A7" s="48"/>
      <c r="B7" s="51"/>
      <c r="C7" s="48"/>
      <c r="D7" s="48"/>
      <c r="E7" s="48"/>
      <c r="F7" s="48"/>
      <c r="G7" s="48"/>
      <c r="H7" s="48"/>
      <c r="I7" s="48"/>
      <c r="J7" s="48"/>
      <c r="K7" s="48"/>
      <c r="L7" s="48"/>
      <c r="M7" s="48"/>
      <c r="N7" s="13"/>
    </row>
    <row r="8" spans="1:37" ht="16.5" thickBot="1" x14ac:dyDescent="0.3">
      <c r="A8" s="48"/>
      <c r="B8" s="48"/>
      <c r="C8" s="48"/>
      <c r="D8" s="48"/>
      <c r="E8" s="48"/>
      <c r="F8" s="48"/>
      <c r="G8" s="48"/>
      <c r="H8" s="48"/>
      <c r="I8" s="48"/>
      <c r="J8" s="48"/>
      <c r="K8" s="48"/>
      <c r="L8" s="48"/>
      <c r="M8" s="48"/>
      <c r="AB8" s="133"/>
      <c r="AC8" s="138"/>
      <c r="AD8" s="177" t="s">
        <v>10</v>
      </c>
      <c r="AE8" s="177" t="s">
        <v>25</v>
      </c>
      <c r="AF8" s="12" t="s">
        <v>27</v>
      </c>
    </row>
    <row r="9" spans="1:37" ht="16.5" thickBot="1" x14ac:dyDescent="0.3">
      <c r="A9" s="48"/>
      <c r="B9" s="142"/>
      <c r="C9" s="143" t="s">
        <v>9</v>
      </c>
      <c r="D9" s="143" t="s">
        <v>10</v>
      </c>
      <c r="E9" s="144" t="s">
        <v>11</v>
      </c>
      <c r="F9" s="48"/>
      <c r="G9" s="48"/>
      <c r="H9" s="48"/>
      <c r="I9" s="48"/>
      <c r="J9" s="48"/>
      <c r="K9" s="48"/>
      <c r="L9" s="48"/>
      <c r="M9" s="48"/>
      <c r="AB9" s="140" t="s">
        <v>2</v>
      </c>
      <c r="AC9" s="134"/>
      <c r="AD9" s="134">
        <v>3.09</v>
      </c>
      <c r="AE9" s="134">
        <v>3.11</v>
      </c>
      <c r="AF9" s="135">
        <v>3.09</v>
      </c>
    </row>
    <row r="10" spans="1:37" x14ac:dyDescent="0.25">
      <c r="A10" s="48"/>
      <c r="B10" s="145" t="s">
        <v>2</v>
      </c>
      <c r="C10" s="133">
        <v>2.9</v>
      </c>
      <c r="D10" s="138">
        <v>3.09</v>
      </c>
      <c r="E10" s="139">
        <v>2.92</v>
      </c>
      <c r="F10" s="48"/>
      <c r="G10" s="48"/>
      <c r="H10" s="48"/>
      <c r="I10" s="48"/>
      <c r="J10" s="48"/>
      <c r="K10" s="48"/>
      <c r="L10" s="48"/>
      <c r="M10" s="48"/>
      <c r="AB10" s="140" t="s">
        <v>6</v>
      </c>
      <c r="AC10" s="134"/>
      <c r="AD10" s="134">
        <v>1.22976</v>
      </c>
      <c r="AE10" s="134">
        <v>1.22976</v>
      </c>
      <c r="AF10" s="135">
        <v>1.22976</v>
      </c>
    </row>
    <row r="11" spans="1:37" x14ac:dyDescent="0.25">
      <c r="A11" s="48"/>
      <c r="B11" s="145" t="s">
        <v>6</v>
      </c>
      <c r="C11" s="140">
        <v>0</v>
      </c>
      <c r="D11" s="134">
        <v>1.22976</v>
      </c>
      <c r="E11" s="135">
        <v>2.4595099999999999</v>
      </c>
      <c r="F11" s="48"/>
      <c r="G11" s="147" t="s">
        <v>72</v>
      </c>
      <c r="H11" s="48"/>
      <c r="I11" s="48"/>
      <c r="J11" s="48"/>
      <c r="K11" s="48"/>
      <c r="L11" s="48"/>
      <c r="M11" s="48"/>
      <c r="S11" s="147" t="s">
        <v>73</v>
      </c>
      <c r="AB11" s="140" t="s">
        <v>12</v>
      </c>
      <c r="AC11" s="134"/>
      <c r="AD11" s="134">
        <v>0</v>
      </c>
      <c r="AE11" s="134">
        <v>-0.71</v>
      </c>
      <c r="AF11" s="135">
        <v>-0.71</v>
      </c>
    </row>
    <row r="12" spans="1:37" ht="16.5" thickBot="1" x14ac:dyDescent="0.3">
      <c r="A12" s="48"/>
      <c r="B12" s="146" t="s">
        <v>12</v>
      </c>
      <c r="C12" s="141">
        <v>0</v>
      </c>
      <c r="D12" s="136">
        <v>0</v>
      </c>
      <c r="E12" s="137">
        <v>0</v>
      </c>
      <c r="F12" s="48"/>
      <c r="G12" s="48"/>
      <c r="H12" s="48"/>
      <c r="I12" s="48"/>
      <c r="J12" s="48"/>
      <c r="K12" s="48"/>
      <c r="L12" s="48"/>
      <c r="M12" s="48"/>
      <c r="AB12" s="141" t="s">
        <v>26</v>
      </c>
      <c r="AC12" s="115"/>
      <c r="AD12" s="178">
        <v>-346.51667729358695</v>
      </c>
      <c r="AE12" s="178">
        <v>-339.74615692275654</v>
      </c>
      <c r="AF12" s="179">
        <v>-339.62783512830492</v>
      </c>
    </row>
    <row r="13" spans="1:37" ht="16.5" thickBot="1" x14ac:dyDescent="0.3">
      <c r="A13" s="48"/>
      <c r="B13" s="48"/>
      <c r="C13" s="48"/>
      <c r="D13" s="48"/>
      <c r="E13" s="48"/>
      <c r="F13" s="48"/>
      <c r="G13" s="48"/>
      <c r="H13" s="48"/>
      <c r="I13" s="48"/>
      <c r="J13" s="48"/>
      <c r="K13" s="48"/>
      <c r="L13" s="169">
        <v>17</v>
      </c>
      <c r="M13" s="48"/>
      <c r="AF13" t="s">
        <v>28</v>
      </c>
    </row>
    <row r="14" spans="1:37" x14ac:dyDescent="0.25">
      <c r="A14" s="48"/>
      <c r="B14" s="52" t="s">
        <v>13</v>
      </c>
      <c r="C14" s="52" t="s">
        <v>15</v>
      </c>
      <c r="D14" s="130" t="s">
        <v>14</v>
      </c>
      <c r="F14" s="52"/>
      <c r="G14" s="149" t="s">
        <v>18</v>
      </c>
      <c r="H14" s="48"/>
      <c r="I14" s="52" t="s">
        <v>23</v>
      </c>
      <c r="J14" s="130" t="s">
        <v>24</v>
      </c>
      <c r="K14" s="167" t="s">
        <v>79</v>
      </c>
      <c r="L14" s="170" t="s">
        <v>80</v>
      </c>
      <c r="M14" s="48"/>
      <c r="N14" s="52" t="s">
        <v>13</v>
      </c>
      <c r="O14" s="52" t="s">
        <v>15</v>
      </c>
      <c r="P14" s="130" t="s">
        <v>14</v>
      </c>
      <c r="R14" s="52"/>
      <c r="S14" s="52" t="s">
        <v>17</v>
      </c>
      <c r="T14" s="48"/>
      <c r="U14" s="52" t="s">
        <v>23</v>
      </c>
      <c r="V14" s="130" t="s">
        <v>24</v>
      </c>
    </row>
    <row r="15" spans="1:37" x14ac:dyDescent="0.25">
      <c r="A15" s="48"/>
      <c r="B15" s="48">
        <v>0</v>
      </c>
      <c r="C15" s="48">
        <v>2.9</v>
      </c>
      <c r="D15" s="131">
        <v>0</v>
      </c>
      <c r="E15" s="48"/>
      <c r="F15" s="48"/>
      <c r="G15" s="150">
        <v>-388.29659736274084</v>
      </c>
      <c r="H15" s="52" t="s">
        <v>9</v>
      </c>
      <c r="I15" s="48">
        <f>G15-(D15/D$35)*(G$35-G$15)</f>
        <v>-388.29659736274084</v>
      </c>
      <c r="J15" s="131">
        <f>G15-(D15/D$35)^2*(G$35-G$15)</f>
        <v>-388.29659736274084</v>
      </c>
      <c r="K15" s="168">
        <f>J$15+(J$25-J$15)*(1-COS(2*PI()*D15/D$35))/2</f>
        <v>-388.29659736274084</v>
      </c>
      <c r="L15" s="48">
        <f>K$15+L$13*(-1-2*COS(2*PI()/SQRT(3)/1.42*D15)+3)</f>
        <v>-388.29659736274084</v>
      </c>
      <c r="M15" s="48"/>
      <c r="N15" s="57">
        <v>0</v>
      </c>
      <c r="O15" s="57">
        <v>2.9</v>
      </c>
      <c r="P15" s="152">
        <v>0</v>
      </c>
      <c r="Q15" s="48"/>
      <c r="S15" s="129">
        <v>-388.29659736274084</v>
      </c>
      <c r="T15" s="52" t="s">
        <v>9</v>
      </c>
      <c r="U15" s="48">
        <f>S15-(P15/P$35)*(S$35-S$15)</f>
        <v>-388.29659736274084</v>
      </c>
      <c r="V15" s="131">
        <f>S15-(P15/P$35)^2*(S$35-S$15)</f>
        <v>-388.29659736274084</v>
      </c>
      <c r="AD15" s="2" t="s">
        <v>13</v>
      </c>
      <c r="AE15" s="2" t="s">
        <v>12</v>
      </c>
      <c r="AG15" s="52"/>
      <c r="AH15" s="52" t="s">
        <v>17</v>
      </c>
      <c r="AI15" s="52" t="s">
        <v>29</v>
      </c>
      <c r="AJ15" s="167"/>
      <c r="AK15" s="168">
        <v>12.5</v>
      </c>
    </row>
    <row r="16" spans="1:37" x14ac:dyDescent="0.25">
      <c r="A16" s="48"/>
      <c r="B16" s="48">
        <v>0.1</v>
      </c>
      <c r="C16" s="48">
        <v>2.919</v>
      </c>
      <c r="D16" s="131">
        <v>0.122976</v>
      </c>
      <c r="E16" s="48"/>
      <c r="F16" s="52"/>
      <c r="G16" s="151">
        <v>-385.84898034727775</v>
      </c>
      <c r="H16" s="52"/>
      <c r="I16" s="48">
        <f t="shared" ref="I16:I35" si="0">G16-(D16/D$35)*(G$35-G$15)</f>
        <v>-386.41522419658713</v>
      </c>
      <c r="J16" s="131">
        <f t="shared" ref="J16:J35" si="1">G16-(D16/D$35)^2*(G$35-G$15)</f>
        <v>-385.87729265485638</v>
      </c>
      <c r="K16" s="168">
        <f t="shared" ref="K16:K35" si="2">J$15+(J$25-J$15)*(1-COS(2*PI()*D16/D$35))/2</f>
        <v>-386.61270829678392</v>
      </c>
      <c r="L16" s="48">
        <f t="shared" ref="L16:L35" si="3">K$15+L$13*(-1-2*COS(2*PI()/SQRT(3)/1.42*D16)+3)</f>
        <v>-386.63250837746079</v>
      </c>
      <c r="M16" s="48"/>
      <c r="N16">
        <v>2.5000000000000001E-2</v>
      </c>
      <c r="O16" s="48">
        <v>2.9</v>
      </c>
      <c r="P16" s="153">
        <f>P19/4</f>
        <v>3.0744E-2</v>
      </c>
      <c r="Q16" s="48"/>
      <c r="R16" s="53"/>
      <c r="S16" s="54">
        <v>-388.13583721827069</v>
      </c>
      <c r="T16" s="52"/>
      <c r="U16" s="48">
        <f t="shared" ref="U16:U35" si="4">S16-(P16/P$35)*(S$35-S$15)</f>
        <v>-388.27739818059803</v>
      </c>
      <c r="V16" s="131">
        <f t="shared" ref="V16:V35" si="5">S16-(P16/P$35)^2*(S$35-S$15)</f>
        <v>-388.13760673749437</v>
      </c>
      <c r="AD16" s="56">
        <v>0</v>
      </c>
      <c r="AE16" s="56">
        <v>0</v>
      </c>
      <c r="AF16" s="64" t="s">
        <v>10</v>
      </c>
      <c r="AG16" s="47"/>
      <c r="AH16" s="46">
        <v>-316.6563910886693</v>
      </c>
      <c r="AI16" s="46">
        <f>AH16-(424.9-412.5)*(1.22976^2+AE16^2)/2.45951^2</f>
        <v>-319.75641629699373</v>
      </c>
      <c r="AJ16" s="168"/>
      <c r="AK16" s="6">
        <f>AH$16+AK$15*(2*COS(2*PI()/3/1.42*AE16)-COS(4*PI()/3/1.42*AE16)-1)</f>
        <v>-316.6563910886693</v>
      </c>
    </row>
    <row r="17" spans="1:37" x14ac:dyDescent="0.25">
      <c r="A17" s="48"/>
      <c r="B17" s="48">
        <v>0.2</v>
      </c>
      <c r="C17" s="48">
        <v>2.9380000000000002</v>
      </c>
      <c r="D17" s="131">
        <v>0.245952</v>
      </c>
      <c r="E17" s="48"/>
      <c r="F17" s="53"/>
      <c r="G17" s="151">
        <v>-379.18965595765127</v>
      </c>
      <c r="H17" s="52"/>
      <c r="I17" s="48">
        <f t="shared" si="0"/>
        <v>-380.32214365627004</v>
      </c>
      <c r="J17" s="131">
        <f t="shared" si="1"/>
        <v>-379.30290518796573</v>
      </c>
      <c r="K17" s="168">
        <f t="shared" si="2"/>
        <v>-381.72587322234926</v>
      </c>
      <c r="L17" s="48">
        <f t="shared" si="3"/>
        <v>-381.80313507755767</v>
      </c>
      <c r="M17" s="48"/>
      <c r="N17">
        <v>0.05</v>
      </c>
      <c r="O17" s="48">
        <v>2.9</v>
      </c>
      <c r="P17" s="153">
        <f>P19/2</f>
        <v>6.1488000000000001E-2</v>
      </c>
      <c r="Q17" s="48"/>
      <c r="R17" s="53"/>
      <c r="S17" s="54">
        <v>-387.67929688965205</v>
      </c>
      <c r="T17" s="52"/>
      <c r="U17" s="48">
        <f t="shared" si="4"/>
        <v>-387.96241881430677</v>
      </c>
      <c r="V17" s="131">
        <f t="shared" si="5"/>
        <v>-387.68637496654668</v>
      </c>
      <c r="AD17" s="48">
        <v>0.05</v>
      </c>
      <c r="AE17" s="65">
        <v>3.5499999999999997E-2</v>
      </c>
      <c r="AF17" s="65"/>
      <c r="AG17" s="53"/>
      <c r="AH17" s="6">
        <v>-316.62655336358978</v>
      </c>
      <c r="AI17" s="58">
        <f t="shared" ref="AI17:AI26" si="6">AH17-(424.9-412.5)*(1.22976^2+AE17^2)/2.45951^2</f>
        <v>-319.72916190975718</v>
      </c>
      <c r="AJ17" s="168"/>
      <c r="AK17" s="6">
        <f t="shared" ref="AK17:AK26" si="7">AH$16+AK$15*(2*COS(2*PI()/3/1.42*AE17)-COS(4*PI()/3/1.42*AE17)-1)</f>
        <v>-316.62217641190836</v>
      </c>
    </row>
    <row r="18" spans="1:37" x14ac:dyDescent="0.25">
      <c r="A18" s="48"/>
      <c r="B18" s="48">
        <v>0.3</v>
      </c>
      <c r="C18" s="48">
        <v>2.9569999999999999</v>
      </c>
      <c r="D18" s="131">
        <v>0.36892799999999998</v>
      </c>
      <c r="E18" s="48"/>
      <c r="F18" s="53"/>
      <c r="G18" s="151">
        <v>-369.64086232797149</v>
      </c>
      <c r="H18" s="52"/>
      <c r="I18" s="48">
        <f t="shared" si="0"/>
        <v>-371.33959387589965</v>
      </c>
      <c r="J18" s="131">
        <f t="shared" si="1"/>
        <v>-369.895673096179</v>
      </c>
      <c r="K18" s="168">
        <f t="shared" si="2"/>
        <v>-374.11445346292652</v>
      </c>
      <c r="L18" s="48">
        <f t="shared" si="3"/>
        <v>-374.28121316386529</v>
      </c>
      <c r="M18" s="48"/>
      <c r="N18" s="48">
        <v>7.4999999999999997E-2</v>
      </c>
      <c r="O18" s="48">
        <v>2.9</v>
      </c>
      <c r="P18" s="154">
        <f>0.75*P19</f>
        <v>9.2232000000000008E-2</v>
      </c>
      <c r="Q18" s="48"/>
      <c r="R18" s="53"/>
      <c r="S18" s="54">
        <v>-386.91999312699028</v>
      </c>
      <c r="T18" s="52"/>
      <c r="U18" s="48">
        <f t="shared" si="4"/>
        <v>-387.34467601397233</v>
      </c>
      <c r="V18" s="131">
        <f t="shared" si="5"/>
        <v>-386.93591880000326</v>
      </c>
      <c r="AD18" s="48">
        <v>0.1</v>
      </c>
      <c r="AE18" s="65">
        <v>7.0999999999999994E-2</v>
      </c>
      <c r="AF18" s="65"/>
      <c r="AG18" s="53"/>
      <c r="AH18" s="6">
        <v>-316.54855396858693</v>
      </c>
      <c r="AI18" s="58">
        <f t="shared" si="6"/>
        <v>-319.65891252828328</v>
      </c>
      <c r="AJ18" s="168"/>
      <c r="AK18" s="6">
        <f t="shared" si="7"/>
        <v>-316.52018871363504</v>
      </c>
    </row>
    <row r="19" spans="1:37" x14ac:dyDescent="0.25">
      <c r="A19" s="48"/>
      <c r="B19" s="48">
        <v>0.4</v>
      </c>
      <c r="C19" s="48">
        <v>2.976</v>
      </c>
      <c r="D19" s="131">
        <v>0.49190400000000001</v>
      </c>
      <c r="E19" s="48"/>
      <c r="F19" s="53"/>
      <c r="G19" s="151">
        <v>-358.5911213836348</v>
      </c>
      <c r="H19" s="52"/>
      <c r="I19" s="48">
        <f t="shared" si="0"/>
        <v>-360.85609678087235</v>
      </c>
      <c r="J19" s="131">
        <f t="shared" si="1"/>
        <v>-359.04411830489261</v>
      </c>
      <c r="K19" s="168">
        <f t="shared" si="2"/>
        <v>-364.52351382514291</v>
      </c>
      <c r="L19" s="48">
        <f t="shared" si="3"/>
        <v>-364.80304542489614</v>
      </c>
      <c r="M19" s="48"/>
      <c r="N19" s="14">
        <v>0.1</v>
      </c>
      <c r="O19" s="48">
        <v>2.9</v>
      </c>
      <c r="P19" s="155">
        <v>0.122976</v>
      </c>
      <c r="Q19" s="48"/>
      <c r="R19" s="53"/>
      <c r="S19" s="54">
        <v>-385.86482270314906</v>
      </c>
      <c r="T19" s="52"/>
      <c r="U19" s="48">
        <f t="shared" si="4"/>
        <v>-386.43106655245845</v>
      </c>
      <c r="V19" s="131">
        <f t="shared" si="5"/>
        <v>-385.89313501072769</v>
      </c>
      <c r="AD19" s="48">
        <v>0.15</v>
      </c>
      <c r="AE19" s="65">
        <v>0.1065</v>
      </c>
      <c r="AF19" s="65"/>
      <c r="AG19" s="53"/>
      <c r="AH19" s="6">
        <v>-316.45338488058314</v>
      </c>
      <c r="AI19" s="58">
        <f t="shared" si="6"/>
        <v>-319.57666012949443</v>
      </c>
      <c r="AJ19" s="168"/>
      <c r="AK19" s="6">
        <f t="shared" si="7"/>
        <v>-316.35238902748029</v>
      </c>
    </row>
    <row r="20" spans="1:37" x14ac:dyDescent="0.25">
      <c r="A20" s="48"/>
      <c r="B20" s="48">
        <v>0.5</v>
      </c>
      <c r="C20" s="48">
        <v>2.9950000000000001</v>
      </c>
      <c r="D20" s="131">
        <v>0.61487999999999998</v>
      </c>
      <c r="E20" s="48"/>
      <c r="F20" s="53"/>
      <c r="G20" s="151">
        <v>-347.3420968115077</v>
      </c>
      <c r="H20" s="52"/>
      <c r="I20" s="48">
        <f t="shared" si="0"/>
        <v>-350.17331605805464</v>
      </c>
      <c r="J20" s="131">
        <f t="shared" si="1"/>
        <v>-348.04990450097301</v>
      </c>
      <c r="K20" s="168">
        <f t="shared" si="2"/>
        <v>-353.89188987614097</v>
      </c>
      <c r="L20" s="48">
        <f t="shared" si="3"/>
        <v>-354.29642683330053</v>
      </c>
      <c r="M20" s="48"/>
      <c r="N20" s="48">
        <v>0.125</v>
      </c>
      <c r="O20" s="48">
        <v>2.9</v>
      </c>
      <c r="P20" s="153">
        <f>P19*1.25</f>
        <v>0.15372</v>
      </c>
      <c r="Q20" s="48"/>
      <c r="R20" s="53"/>
      <c r="S20" s="54">
        <v>-384.51967222379284</v>
      </c>
      <c r="T20" s="52"/>
      <c r="U20" s="48">
        <f t="shared" si="4"/>
        <v>-385.22747703542956</v>
      </c>
      <c r="V20" s="131">
        <f t="shared" si="5"/>
        <v>-384.5639102043844</v>
      </c>
      <c r="AD20" s="48">
        <v>0.25</v>
      </c>
      <c r="AE20" s="65">
        <v>0.17749999999999999</v>
      </c>
      <c r="AF20" s="65"/>
      <c r="AG20" s="53"/>
      <c r="AH20" s="6">
        <v>-315.90158898692982</v>
      </c>
      <c r="AI20" s="58">
        <f t="shared" si="6"/>
        <v>-319.06619764132893</v>
      </c>
      <c r="AJ20" s="168"/>
      <c r="AK20" s="6">
        <f t="shared" si="7"/>
        <v>-315.83356297874809</v>
      </c>
    </row>
    <row r="21" spans="1:37" x14ac:dyDescent="0.25">
      <c r="A21" s="48"/>
      <c r="B21" s="48">
        <v>0.6</v>
      </c>
      <c r="C21" s="48">
        <v>3.0139999999999998</v>
      </c>
      <c r="D21" s="131">
        <v>0.73785599999999996</v>
      </c>
      <c r="E21" s="48"/>
      <c r="F21" s="53"/>
      <c r="G21" s="151">
        <v>-337.00087202384429</v>
      </c>
      <c r="H21" s="52"/>
      <c r="I21" s="48">
        <f t="shared" si="0"/>
        <v>-340.39833511970068</v>
      </c>
      <c r="J21" s="131">
        <f t="shared" si="1"/>
        <v>-338.02011509667432</v>
      </c>
      <c r="K21" s="168">
        <f t="shared" si="2"/>
        <v>-343.26028743586858</v>
      </c>
      <c r="L21" s="48">
        <f t="shared" si="3"/>
        <v>-343.78982493442044</v>
      </c>
      <c r="M21" s="48"/>
      <c r="N21" s="48">
        <v>0.15</v>
      </c>
      <c r="O21" s="48">
        <v>2.9</v>
      </c>
      <c r="P21" s="153">
        <f>P19*1.5</f>
        <v>0.18446400000000002</v>
      </c>
      <c r="Q21" s="48"/>
      <c r="R21" s="53"/>
      <c r="S21" s="54">
        <v>-382.89227528124906</v>
      </c>
      <c r="T21" s="52"/>
      <c r="U21" s="48">
        <f t="shared" si="4"/>
        <v>-383.74164105521317</v>
      </c>
      <c r="V21" s="131">
        <f t="shared" si="5"/>
        <v>-382.95597797330095</v>
      </c>
      <c r="AD21" s="48">
        <v>0.5</v>
      </c>
      <c r="AE21" s="65">
        <v>0.35499999999999998</v>
      </c>
      <c r="AF21" s="65"/>
      <c r="AG21" s="53"/>
      <c r="AH21" s="6">
        <v>-313.8501731157491</v>
      </c>
      <c r="AI21" s="58">
        <f t="shared" si="6"/>
        <v>-317.20853210837208</v>
      </c>
      <c r="AJ21" s="168"/>
      <c r="AK21" s="6">
        <f t="shared" si="7"/>
        <v>-313.75575599405835</v>
      </c>
    </row>
    <row r="22" spans="1:37" x14ac:dyDescent="0.25">
      <c r="A22" s="48"/>
      <c r="B22" s="48">
        <v>0.7</v>
      </c>
      <c r="C22" s="48">
        <v>3.0329999999999999</v>
      </c>
      <c r="D22" s="131">
        <v>0.86083200000000004</v>
      </c>
      <c r="E22" s="48"/>
      <c r="F22" s="53"/>
      <c r="G22" s="151">
        <v>-328.40071042808353</v>
      </c>
      <c r="H22" s="52"/>
      <c r="I22" s="48">
        <f t="shared" si="0"/>
        <v>-332.3644173732493</v>
      </c>
      <c r="J22" s="131">
        <f t="shared" si="1"/>
        <v>-329.78801349943552</v>
      </c>
      <c r="K22" s="168">
        <f t="shared" si="2"/>
        <v>-333.66941021883196</v>
      </c>
      <c r="L22" s="48">
        <f t="shared" si="3"/>
        <v>-334.31170563958807</v>
      </c>
      <c r="M22" s="48"/>
      <c r="N22" s="48">
        <v>0.17499999999999999</v>
      </c>
      <c r="O22" s="48">
        <v>2.9</v>
      </c>
      <c r="P22" s="153">
        <f>P19*1.75</f>
        <v>0.21520800000000001</v>
      </c>
      <c r="Q22" s="48"/>
      <c r="R22" s="53"/>
      <c r="S22" s="54">
        <v>-380.99247214805052</v>
      </c>
      <c r="T22" s="52"/>
      <c r="U22" s="48">
        <f t="shared" si="4"/>
        <v>-381.98339888434197</v>
      </c>
      <c r="V22" s="131">
        <f t="shared" si="5"/>
        <v>-381.07917859001003</v>
      </c>
      <c r="AD22" s="48">
        <v>0.75</v>
      </c>
      <c r="AE22" s="65">
        <v>0.53249999999999997</v>
      </c>
      <c r="AF22" s="65"/>
      <c r="AG22" s="53"/>
      <c r="AH22" s="6">
        <v>-311.58308313562839</v>
      </c>
      <c r="AI22" s="58">
        <f t="shared" si="6"/>
        <v>-315.26435935862463</v>
      </c>
      <c r="AJ22" s="168"/>
      <c r="AK22" s="6">
        <f t="shared" si="7"/>
        <v>-311.47872155900558</v>
      </c>
    </row>
    <row r="23" spans="1:37" x14ac:dyDescent="0.25">
      <c r="A23" s="48"/>
      <c r="B23" s="48">
        <v>0.8</v>
      </c>
      <c r="C23" s="48">
        <v>3.052</v>
      </c>
      <c r="D23" s="131">
        <v>0.98380800000000002</v>
      </c>
      <c r="E23" s="48"/>
      <c r="F23" s="53"/>
      <c r="G23" s="151">
        <v>-322.06004943598413</v>
      </c>
      <c r="H23" s="52"/>
      <c r="I23" s="48">
        <f t="shared" si="0"/>
        <v>-326.59000023045928</v>
      </c>
      <c r="J23" s="131">
        <f t="shared" si="1"/>
        <v>-323.8720371210153</v>
      </c>
      <c r="K23" s="168">
        <f t="shared" si="2"/>
        <v>-326.05808768194703</v>
      </c>
      <c r="L23" s="48">
        <f t="shared" si="3"/>
        <v>-326.78985917937416</v>
      </c>
      <c r="M23" s="48"/>
      <c r="N23" s="14">
        <v>0.2</v>
      </c>
      <c r="O23" s="48">
        <v>2.9</v>
      </c>
      <c r="P23" s="155">
        <v>0.245952</v>
      </c>
      <c r="Q23" s="48"/>
      <c r="R23" s="53"/>
      <c r="S23" s="54">
        <v>-378.83330576504312</v>
      </c>
      <c r="T23" s="52"/>
      <c r="U23" s="48">
        <f t="shared" si="4"/>
        <v>-379.9657934636619</v>
      </c>
      <c r="V23" s="131">
        <f t="shared" si="5"/>
        <v>-378.94655499535759</v>
      </c>
      <c r="AD23" s="48">
        <v>0.85</v>
      </c>
      <c r="AE23" s="65">
        <v>0.60349999999999993</v>
      </c>
      <c r="AF23" s="65"/>
      <c r="AG23" s="53"/>
      <c r="AH23" s="6">
        <v>-310.86521748653735</v>
      </c>
      <c r="AI23" s="58">
        <f t="shared" si="6"/>
        <v>-314.71182733148464</v>
      </c>
      <c r="AJ23" s="168"/>
      <c r="AK23" s="6">
        <f t="shared" si="7"/>
        <v>-310.82448517720138</v>
      </c>
    </row>
    <row r="24" spans="1:37" x14ac:dyDescent="0.25">
      <c r="A24" s="48"/>
      <c r="B24" s="48">
        <v>0.9</v>
      </c>
      <c r="C24" s="48">
        <v>3.0710000000000002</v>
      </c>
      <c r="D24" s="131">
        <v>1.106784</v>
      </c>
      <c r="E24" s="48"/>
      <c r="F24" s="53"/>
      <c r="G24" s="151">
        <v>-318.17600851874317</v>
      </c>
      <c r="H24" s="52"/>
      <c r="I24" s="48">
        <f t="shared" si="0"/>
        <v>-323.27220316252772</v>
      </c>
      <c r="J24" s="131">
        <f t="shared" si="1"/>
        <v>-320.46930543261072</v>
      </c>
      <c r="K24" s="168">
        <f t="shared" si="2"/>
        <v>-321.17137511494479</v>
      </c>
      <c r="L24" s="48">
        <f t="shared" si="3"/>
        <v>-321.96058095633225</v>
      </c>
      <c r="M24" s="48"/>
      <c r="N24" s="48"/>
      <c r="O24" s="48"/>
      <c r="P24" s="154"/>
      <c r="Q24" s="48"/>
      <c r="R24" s="53"/>
      <c r="S24" s="54"/>
      <c r="T24" s="52"/>
      <c r="U24" s="48"/>
      <c r="V24" s="131"/>
      <c r="AD24" s="48">
        <v>0.9</v>
      </c>
      <c r="AE24" s="65">
        <v>0.63900000000000001</v>
      </c>
      <c r="AF24" s="65"/>
      <c r="AG24" s="53"/>
      <c r="AH24" s="6">
        <v>-310.62028264721459</v>
      </c>
      <c r="AI24" s="58">
        <f t="shared" si="6"/>
        <v>-314.55730931666642</v>
      </c>
      <c r="AJ24" s="168"/>
      <c r="AK24" s="6">
        <f t="shared" si="7"/>
        <v>-310.59904735167061</v>
      </c>
    </row>
    <row r="25" spans="1:37" x14ac:dyDescent="0.25">
      <c r="A25" s="48"/>
      <c r="B25" s="48">
        <v>1</v>
      </c>
      <c r="C25" s="48">
        <v>3.09</v>
      </c>
      <c r="D25" s="131">
        <v>1.22976</v>
      </c>
      <c r="E25" s="48"/>
      <c r="F25" s="53"/>
      <c r="G25" s="150">
        <v>-316.6563910886693</v>
      </c>
      <c r="H25" s="52" t="s">
        <v>10</v>
      </c>
      <c r="I25" s="48">
        <f t="shared" si="0"/>
        <v>-322.31882958176323</v>
      </c>
      <c r="J25" s="131">
        <f t="shared" si="1"/>
        <v>-319.48762184653049</v>
      </c>
      <c r="K25" s="168">
        <f t="shared" si="2"/>
        <v>-319.48762184933713</v>
      </c>
      <c r="L25" s="48">
        <f t="shared" si="3"/>
        <v>-320.29659736445143</v>
      </c>
      <c r="M25" s="48"/>
      <c r="P25" s="153"/>
      <c r="Q25" s="48"/>
      <c r="R25" s="53"/>
      <c r="S25" s="54"/>
      <c r="T25" s="53"/>
      <c r="U25" s="48"/>
      <c r="V25" s="131"/>
      <c r="AD25" s="48">
        <v>0.95</v>
      </c>
      <c r="AE25" s="65">
        <v>0.67449999999999999</v>
      </c>
      <c r="AF25" s="65"/>
      <c r="AG25" s="53"/>
      <c r="AH25" s="6">
        <v>-310.45147147803755</v>
      </c>
      <c r="AI25" s="58">
        <f t="shared" si="6"/>
        <v>-314.48408164767983</v>
      </c>
      <c r="AJ25" s="168"/>
      <c r="AK25" s="6">
        <f t="shared" si="7"/>
        <v>-310.4562071748461</v>
      </c>
    </row>
    <row r="26" spans="1:37" x14ac:dyDescent="0.25">
      <c r="A26" s="48"/>
      <c r="B26" s="48">
        <v>1.1000000000000001</v>
      </c>
      <c r="C26" s="48">
        <v>3.073</v>
      </c>
      <c r="D26" s="131">
        <v>1.352735</v>
      </c>
      <c r="E26" s="48"/>
      <c r="F26" s="53"/>
      <c r="G26" s="151">
        <v>-317.41171257749318</v>
      </c>
      <c r="H26" s="52"/>
      <c r="I26" s="48">
        <f t="shared" si="0"/>
        <v>-323.64039031538954</v>
      </c>
      <c r="J26" s="131">
        <f t="shared" si="1"/>
        <v>-320.83749672952882</v>
      </c>
      <c r="K26" s="168">
        <f t="shared" si="2"/>
        <v>-321.17161955436524</v>
      </c>
      <c r="L26" s="48">
        <f t="shared" si="3"/>
        <v>-321.96076490155997</v>
      </c>
      <c r="M26" s="48"/>
      <c r="N26" s="48"/>
      <c r="O26" s="48"/>
      <c r="P26" s="154"/>
      <c r="Q26" s="48"/>
      <c r="R26" s="53"/>
      <c r="S26" s="54"/>
      <c r="T26" s="52"/>
      <c r="U26" s="52" t="s">
        <v>23</v>
      </c>
      <c r="V26" s="148" t="s">
        <v>24</v>
      </c>
      <c r="AD26" s="56">
        <v>1</v>
      </c>
      <c r="AE26" s="56">
        <v>0.71</v>
      </c>
      <c r="AF26" s="64" t="s">
        <v>25</v>
      </c>
      <c r="AG26" s="47"/>
      <c r="AH26" s="46">
        <v>-310.46930490521555</v>
      </c>
      <c r="AI26" s="46">
        <f t="shared" si="6"/>
        <v>-314.60266525073428</v>
      </c>
      <c r="AJ26" s="168"/>
      <c r="AK26" s="6">
        <f t="shared" si="7"/>
        <v>-310.4063910886693</v>
      </c>
    </row>
    <row r="27" spans="1:37" ht="16.5" thickBot="1" x14ac:dyDescent="0.3">
      <c r="A27" s="48"/>
      <c r="B27" s="48">
        <v>1.2</v>
      </c>
      <c r="C27" s="48">
        <v>3.056</v>
      </c>
      <c r="D27" s="131">
        <v>1.4757100000000001</v>
      </c>
      <c r="E27" s="48"/>
      <c r="F27" s="53"/>
      <c r="G27" s="151">
        <v>-320.54060509119677</v>
      </c>
      <c r="H27" s="52"/>
      <c r="I27" s="48">
        <f t="shared" si="0"/>
        <v>-327.33552207389556</v>
      </c>
      <c r="J27" s="131">
        <f t="shared" si="1"/>
        <v>-324.61756633166272</v>
      </c>
      <c r="K27" s="168">
        <f t="shared" si="2"/>
        <v>-326.05850097208685</v>
      </c>
      <c r="L27" s="48">
        <f t="shared" si="3"/>
        <v>-326.79015801020876</v>
      </c>
      <c r="M27" s="48"/>
      <c r="N27" s="14">
        <v>1.8</v>
      </c>
      <c r="O27" s="48">
        <v>2.92</v>
      </c>
      <c r="P27" s="155">
        <v>2.2135600000000002</v>
      </c>
      <c r="Q27" s="48"/>
      <c r="R27" s="53"/>
      <c r="S27" s="54">
        <v>-370.77703325409698</v>
      </c>
      <c r="T27" s="52"/>
      <c r="U27" s="48">
        <f t="shared" si="4"/>
        <v>-380.96938570561025</v>
      </c>
      <c r="V27" s="131">
        <f t="shared" si="5"/>
        <v>-379.95015460451708</v>
      </c>
      <c r="AD27" s="48"/>
      <c r="AE27" s="48"/>
      <c r="AJ27" s="168"/>
    </row>
    <row r="28" spans="1:37" ht="16.5" thickBot="1" x14ac:dyDescent="0.3">
      <c r="A28" s="48"/>
      <c r="B28" s="48">
        <v>1.3</v>
      </c>
      <c r="C28" s="48">
        <v>3.0390000000000001</v>
      </c>
      <c r="D28" s="131">
        <v>1.5986849999999999</v>
      </c>
      <c r="E28" s="48"/>
      <c r="F28" s="53"/>
      <c r="G28" s="151">
        <v>-326.07183831759835</v>
      </c>
      <c r="H28" s="52"/>
      <c r="I28" s="48">
        <f t="shared" si="0"/>
        <v>-333.43299454509952</v>
      </c>
      <c r="J28" s="131">
        <f t="shared" si="1"/>
        <v>-330.85660034075039</v>
      </c>
      <c r="K28" s="168">
        <f t="shared" si="2"/>
        <v>-333.66990795827371</v>
      </c>
      <c r="L28" s="48">
        <f t="shared" si="3"/>
        <v>-334.31204667545649</v>
      </c>
      <c r="M28" s="48"/>
      <c r="N28">
        <f>N29-0.025</f>
        <v>1.8250000000000002</v>
      </c>
      <c r="O28" s="48">
        <v>2.92</v>
      </c>
      <c r="P28" s="153">
        <f>P$35*N28/2</f>
        <v>2.2443028750000003</v>
      </c>
      <c r="Q28" s="48"/>
      <c r="R28" s="53"/>
      <c r="S28" s="54">
        <v>-372.46537524509228</v>
      </c>
      <c r="T28" s="52"/>
      <c r="U28" s="48">
        <f t="shared" si="4"/>
        <v>-382.79928347886255</v>
      </c>
      <c r="V28" s="131">
        <f t="shared" si="5"/>
        <v>-381.89506650840769</v>
      </c>
      <c r="AG28" s="66" t="s">
        <v>30</v>
      </c>
      <c r="AH28" s="67">
        <f>AH26-AH16</f>
        <v>6.1870861834537436</v>
      </c>
      <c r="AI28" s="68">
        <f>AI26-AI16</f>
        <v>5.1537510462594582</v>
      </c>
      <c r="AJ28" s="168"/>
    </row>
    <row r="29" spans="1:37" x14ac:dyDescent="0.25">
      <c r="A29" s="48"/>
      <c r="B29" s="48">
        <v>1.4</v>
      </c>
      <c r="C29" s="48">
        <v>3.0219999999999998</v>
      </c>
      <c r="D29" s="131">
        <v>1.72166</v>
      </c>
      <c r="E29" s="48"/>
      <c r="F29" s="53"/>
      <c r="G29" s="151">
        <v>-333.74454897814661</v>
      </c>
      <c r="H29" s="52"/>
      <c r="I29" s="48">
        <f t="shared" si="0"/>
        <v>-341.67194445045021</v>
      </c>
      <c r="J29" s="131">
        <f t="shared" si="1"/>
        <v>-339.29373547824065</v>
      </c>
      <c r="K29" s="168">
        <f t="shared" si="2"/>
        <v>-343.26078897398855</v>
      </c>
      <c r="L29" s="48">
        <f t="shared" si="3"/>
        <v>-343.79014323938975</v>
      </c>
      <c r="M29" s="48"/>
      <c r="N29">
        <f>N30-0.025</f>
        <v>1.85</v>
      </c>
      <c r="O29" s="48">
        <v>2.92</v>
      </c>
      <c r="P29" s="153">
        <f>P$35*N29/2</f>
        <v>2.27504675</v>
      </c>
      <c r="Q29" s="48"/>
      <c r="R29" s="53"/>
      <c r="S29" s="54">
        <v>-373.91013873453755</v>
      </c>
      <c r="T29" s="52"/>
      <c r="U29" s="48">
        <f t="shared" si="4"/>
        <v>-384.38560735507184</v>
      </c>
      <c r="V29" s="131">
        <f t="shared" si="5"/>
        <v>-383.59994720853177</v>
      </c>
      <c r="AJ29" s="168"/>
    </row>
    <row r="30" spans="1:37" x14ac:dyDescent="0.25">
      <c r="A30" s="48"/>
      <c r="B30" s="48">
        <v>1.5</v>
      </c>
      <c r="C30" s="48">
        <v>3.0049999999999999</v>
      </c>
      <c r="D30" s="131">
        <v>1.844635</v>
      </c>
      <c r="E30" s="48"/>
      <c r="F30" s="53"/>
      <c r="G30" s="151">
        <v>-342.99369562751434</v>
      </c>
      <c r="H30" s="52"/>
      <c r="I30" s="48">
        <f t="shared" si="0"/>
        <v>-351.48733034462037</v>
      </c>
      <c r="J30" s="131">
        <f t="shared" si="1"/>
        <v>-349.36393029880611</v>
      </c>
      <c r="K30" s="168">
        <f t="shared" si="2"/>
        <v>-353.89232933313036</v>
      </c>
      <c r="L30" s="48">
        <f t="shared" si="3"/>
        <v>-354.29667466107315</v>
      </c>
      <c r="M30" s="48"/>
      <c r="N30">
        <f>N31-0.025</f>
        <v>1.875</v>
      </c>
      <c r="O30" s="48">
        <v>2.92</v>
      </c>
      <c r="P30" s="153">
        <f>P$35*N30/2</f>
        <v>2.3057906249999998</v>
      </c>
      <c r="Q30" s="48"/>
      <c r="R30" s="53"/>
      <c r="S30" s="54">
        <v>-375.09998302748369</v>
      </c>
      <c r="T30" s="52"/>
      <c r="U30" s="48">
        <f t="shared" si="4"/>
        <v>-385.71701203478193</v>
      </c>
      <c r="V30" s="131">
        <f t="shared" si="5"/>
        <v>-385.05344772182582</v>
      </c>
      <c r="AJ30" s="168"/>
    </row>
    <row r="31" spans="1:37" x14ac:dyDescent="0.25">
      <c r="A31" s="48"/>
      <c r="B31" s="48">
        <v>1.6</v>
      </c>
      <c r="C31" s="48">
        <v>2.988</v>
      </c>
      <c r="D31" s="131">
        <v>1.9676100000000001</v>
      </c>
      <c r="E31" s="48"/>
      <c r="F31" s="53"/>
      <c r="G31" s="151">
        <v>-352.96939381543837</v>
      </c>
      <c r="H31" s="52"/>
      <c r="I31" s="48">
        <f t="shared" si="0"/>
        <v>-362.02926777734683</v>
      </c>
      <c r="J31" s="131">
        <f t="shared" si="1"/>
        <v>-360.21730035218377</v>
      </c>
      <c r="K31" s="168">
        <f t="shared" si="2"/>
        <v>-364.52384818388958</v>
      </c>
      <c r="L31" s="48">
        <f t="shared" si="3"/>
        <v>-364.80319851633129</v>
      </c>
      <c r="M31" s="48"/>
      <c r="N31" s="14">
        <v>1.9</v>
      </c>
      <c r="O31" s="48">
        <v>2.92</v>
      </c>
      <c r="P31" s="155">
        <v>2.336535</v>
      </c>
      <c r="Q31" s="48"/>
      <c r="R31" s="53"/>
      <c r="S31" s="54">
        <v>-376.0268282298054</v>
      </c>
      <c r="T31" s="52"/>
      <c r="U31" s="48">
        <f t="shared" si="4"/>
        <v>-386.78541992612111</v>
      </c>
      <c r="V31" s="131">
        <f t="shared" si="5"/>
        <v>-386.24749252844663</v>
      </c>
      <c r="AJ31" s="168" t="e">
        <f t="shared" ref="AJ31:AJ36" si="8">AI$15+(AI$25-AI$15)*(1-COS(2*PI()*AC31/AC$35))/2</f>
        <v>#VALUE!</v>
      </c>
    </row>
    <row r="32" spans="1:37" x14ac:dyDescent="0.25">
      <c r="A32" s="48"/>
      <c r="B32" s="48">
        <v>1.7</v>
      </c>
      <c r="C32" s="48">
        <v>2.9710000000000001</v>
      </c>
      <c r="D32" s="131">
        <v>2.0905849999999999</v>
      </c>
      <c r="E32" s="48"/>
      <c r="F32" s="53"/>
      <c r="G32" s="151">
        <v>-362.59044431910019</v>
      </c>
      <c r="H32" s="52"/>
      <c r="I32" s="48">
        <f t="shared" si="0"/>
        <v>-372.21655752581108</v>
      </c>
      <c r="J32" s="131">
        <f t="shared" si="1"/>
        <v>-370.77264641555502</v>
      </c>
      <c r="K32" s="168">
        <f t="shared" si="2"/>
        <v>-374.11466677983015</v>
      </c>
      <c r="L32" s="48">
        <f t="shared" si="3"/>
        <v>-374.2812731216361</v>
      </c>
      <c r="M32" s="48"/>
      <c r="N32">
        <f>N33-0.025</f>
        <v>1.9250000000000003</v>
      </c>
      <c r="O32" s="48">
        <v>2.92</v>
      </c>
      <c r="P32" s="153">
        <f>P$35*N32/2</f>
        <v>2.3672783750000002</v>
      </c>
      <c r="Q32" s="48"/>
      <c r="R32" s="53"/>
      <c r="S32" s="54">
        <v>-376.68239249267231</v>
      </c>
      <c r="T32" s="52"/>
      <c r="U32" s="48">
        <f t="shared" si="4"/>
        <v>-387.58254227349852</v>
      </c>
      <c r="V32" s="131">
        <f t="shared" si="5"/>
        <v>-387.17378665671754</v>
      </c>
      <c r="AJ32" s="168" t="e">
        <f t="shared" si="8"/>
        <v>#VALUE!</v>
      </c>
    </row>
    <row r="33" spans="1:36" x14ac:dyDescent="0.25">
      <c r="A33" s="48"/>
      <c r="B33" s="48">
        <v>1.8</v>
      </c>
      <c r="C33" s="48">
        <v>2.9540000000000002</v>
      </c>
      <c r="D33" s="131">
        <v>2.2135600000000002</v>
      </c>
      <c r="E33" s="48"/>
      <c r="F33" s="53"/>
      <c r="G33" s="151">
        <v>-370.6257669491373</v>
      </c>
      <c r="H33" s="52"/>
      <c r="I33" s="48">
        <f t="shared" si="0"/>
        <v>-380.81811940065057</v>
      </c>
      <c r="J33" s="131">
        <f t="shared" si="1"/>
        <v>-379.7988882995574</v>
      </c>
      <c r="K33" s="168">
        <f t="shared" si="2"/>
        <v>-381.72597654488425</v>
      </c>
      <c r="L33" s="48">
        <f t="shared" si="3"/>
        <v>-381.80312758549456</v>
      </c>
      <c r="M33" s="48"/>
      <c r="N33">
        <f>N34-0.025</f>
        <v>1.9500000000000002</v>
      </c>
      <c r="O33" s="48">
        <v>2.92</v>
      </c>
      <c r="P33" s="153">
        <f>P$35*N33/2</f>
        <v>2.3980222499999999</v>
      </c>
      <c r="Q33" s="48"/>
      <c r="R33" s="53"/>
      <c r="S33" s="54">
        <v>-377.06151042098486</v>
      </c>
      <c r="T33" s="52"/>
      <c r="U33" s="48">
        <f t="shared" si="4"/>
        <v>-388.10322058857503</v>
      </c>
      <c r="V33" s="131">
        <f t="shared" si="5"/>
        <v>-387.82717783438528</v>
      </c>
      <c r="AG33" s="53"/>
      <c r="AJ33" s="168" t="e">
        <f t="shared" si="8"/>
        <v>#VALUE!</v>
      </c>
    </row>
    <row r="34" spans="1:36" x14ac:dyDescent="0.25">
      <c r="A34" s="48"/>
      <c r="B34" s="48">
        <v>1.9</v>
      </c>
      <c r="C34" s="48">
        <v>2.9369999999999998</v>
      </c>
      <c r="D34" s="131">
        <v>2.336535</v>
      </c>
      <c r="E34" s="48"/>
      <c r="F34" s="53"/>
      <c r="G34" s="151">
        <v>-375.81132707492725</v>
      </c>
      <c r="H34" s="52"/>
      <c r="I34" s="48">
        <f t="shared" si="0"/>
        <v>-386.56991877124295</v>
      </c>
      <c r="J34" s="131">
        <f t="shared" si="1"/>
        <v>-386.03199137356847</v>
      </c>
      <c r="K34" s="168">
        <f t="shared" si="2"/>
        <v>-386.61273545671952</v>
      </c>
      <c r="L34" s="48">
        <f t="shared" si="3"/>
        <v>-386.63247759783081</v>
      </c>
      <c r="M34" s="48"/>
      <c r="N34">
        <f>N35-0.025</f>
        <v>1.9750000000000001</v>
      </c>
      <c r="O34" s="48">
        <v>2.92</v>
      </c>
      <c r="P34" s="153">
        <f>P$35*N34/2</f>
        <v>2.4287661250000001</v>
      </c>
      <c r="Q34" s="48"/>
      <c r="R34" s="53"/>
      <c r="S34" s="54">
        <v>-377.16011352632358</v>
      </c>
      <c r="T34" s="52"/>
      <c r="U34" s="48">
        <f t="shared" si="4"/>
        <v>-388.34338408067777</v>
      </c>
      <c r="V34" s="131">
        <f t="shared" si="5"/>
        <v>-388.20359319874831</v>
      </c>
      <c r="AJ34" s="168" t="e">
        <f t="shared" si="8"/>
        <v>#VALUE!</v>
      </c>
    </row>
    <row r="35" spans="1:36" ht="16.5" thickBot="1" x14ac:dyDescent="0.3">
      <c r="A35" s="48"/>
      <c r="B35" s="48">
        <v>2</v>
      </c>
      <c r="C35" s="48">
        <v>2.92</v>
      </c>
      <c r="D35" s="132">
        <v>2.4595099999999999</v>
      </c>
      <c r="E35" s="48"/>
      <c r="F35" s="53"/>
      <c r="G35" s="150">
        <v>-376.9717664216227</v>
      </c>
      <c r="H35" s="52" t="s">
        <v>11</v>
      </c>
      <c r="I35" s="48">
        <f t="shared" si="0"/>
        <v>-388.29659736274084</v>
      </c>
      <c r="J35" s="132">
        <f t="shared" si="1"/>
        <v>-388.29659736274084</v>
      </c>
      <c r="K35" s="168">
        <f t="shared" si="2"/>
        <v>-388.29659736274084</v>
      </c>
      <c r="L35" s="48">
        <f t="shared" si="3"/>
        <v>-388.29659736222953</v>
      </c>
      <c r="M35" s="48"/>
      <c r="N35" s="56">
        <v>2</v>
      </c>
      <c r="O35" s="56">
        <v>2.92</v>
      </c>
      <c r="P35" s="156">
        <v>2.4595099999999999</v>
      </c>
      <c r="Q35" s="48"/>
      <c r="S35" s="129">
        <v>-376.9717664216227</v>
      </c>
      <c r="T35" s="52" t="s">
        <v>11</v>
      </c>
      <c r="U35" s="48">
        <f t="shared" si="4"/>
        <v>-388.29659736274084</v>
      </c>
      <c r="V35" s="132">
        <f t="shared" si="5"/>
        <v>-388.29659736274084</v>
      </c>
      <c r="AJ35" s="168" t="e">
        <f t="shared" si="8"/>
        <v>#VALUE!</v>
      </c>
    </row>
    <row r="36" spans="1:36" x14ac:dyDescent="0.25">
      <c r="A36" s="48"/>
      <c r="B36" s="48"/>
      <c r="C36" s="48"/>
      <c r="D36" s="48"/>
      <c r="G36" s="48"/>
      <c r="H36" s="48"/>
      <c r="I36" s="48"/>
      <c r="J36" s="48"/>
      <c r="K36" s="48"/>
      <c r="L36" s="48"/>
      <c r="M36" s="48"/>
      <c r="AJ36" s="168" t="e">
        <f t="shared" si="8"/>
        <v>#VALUE!</v>
      </c>
    </row>
    <row r="37" spans="1:36" x14ac:dyDescent="0.25">
      <c r="A37" s="48"/>
      <c r="B37" s="48"/>
      <c r="C37" s="48"/>
      <c r="D37" s="48"/>
      <c r="E37" s="48"/>
      <c r="F37" s="48"/>
      <c r="G37" s="48"/>
      <c r="H37" s="48"/>
      <c r="I37" s="48"/>
      <c r="J37" s="48"/>
      <c r="K37" s="48"/>
      <c r="L37" s="48"/>
      <c r="M37" s="48"/>
    </row>
    <row r="38" spans="1:36" x14ac:dyDescent="0.25">
      <c r="A38" s="48"/>
      <c r="B38" s="48"/>
      <c r="C38" s="48"/>
      <c r="D38" s="48"/>
      <c r="E38" s="48"/>
      <c r="F38" s="48"/>
      <c r="G38" s="48"/>
      <c r="H38" s="48"/>
      <c r="I38" s="48"/>
      <c r="J38" s="48"/>
      <c r="K38" s="48"/>
      <c r="L38" s="48"/>
      <c r="M38" s="48"/>
    </row>
    <row r="39" spans="1:36" x14ac:dyDescent="0.25">
      <c r="A39" s="48"/>
      <c r="B39" s="48"/>
      <c r="C39" s="49"/>
      <c r="D39" s="50"/>
      <c r="E39" s="48"/>
      <c r="F39" s="48"/>
      <c r="G39" s="48"/>
      <c r="H39" s="48"/>
      <c r="I39" s="48"/>
      <c r="J39" s="48"/>
      <c r="K39" s="48"/>
      <c r="L39" s="48"/>
      <c r="M39" s="48"/>
    </row>
    <row r="40" spans="1:36" x14ac:dyDescent="0.25">
      <c r="A40" s="48"/>
      <c r="B40" s="48"/>
      <c r="C40" s="49"/>
      <c r="D40" s="50"/>
      <c r="E40" s="48"/>
      <c r="F40" s="48"/>
      <c r="G40" s="48"/>
      <c r="H40" s="48"/>
      <c r="I40" s="48"/>
      <c r="J40" s="48"/>
      <c r="K40" s="48"/>
      <c r="L40" s="48"/>
      <c r="M40" s="48"/>
    </row>
    <row r="41" spans="1:36" x14ac:dyDescent="0.25">
      <c r="A41" s="48"/>
      <c r="B41" s="48"/>
      <c r="C41" s="49"/>
      <c r="D41" s="50"/>
      <c r="E41" s="48"/>
      <c r="F41" s="48"/>
      <c r="G41" s="48"/>
      <c r="H41" s="48"/>
      <c r="I41" s="48"/>
      <c r="J41" s="48"/>
      <c r="K41" s="48"/>
      <c r="L41" s="48"/>
      <c r="M41" s="48"/>
    </row>
    <row r="42" spans="1:36" x14ac:dyDescent="0.25">
      <c r="A42" s="48"/>
      <c r="B42" s="48"/>
      <c r="C42" s="49"/>
      <c r="D42" s="50"/>
      <c r="E42" s="48"/>
      <c r="F42" s="48"/>
      <c r="G42" s="48"/>
      <c r="H42" s="48"/>
      <c r="I42" s="48"/>
      <c r="J42" s="48"/>
      <c r="K42" s="48"/>
      <c r="L42" s="48"/>
      <c r="M42" s="48"/>
    </row>
    <row r="43" spans="1:36" x14ac:dyDescent="0.25">
      <c r="A43" s="48"/>
      <c r="B43" s="48"/>
      <c r="C43" s="49"/>
      <c r="D43" s="50"/>
      <c r="E43" s="48"/>
      <c r="F43" s="48"/>
      <c r="G43" s="48"/>
      <c r="H43" s="48"/>
      <c r="I43" s="48"/>
      <c r="J43" s="48"/>
      <c r="K43" s="48"/>
      <c r="L43" s="48"/>
      <c r="M43" s="48"/>
    </row>
    <row r="44" spans="1:36" x14ac:dyDescent="0.25">
      <c r="A44" s="48"/>
      <c r="B44" s="48"/>
      <c r="C44" s="49"/>
      <c r="D44" s="50"/>
      <c r="E44" s="48"/>
      <c r="F44" s="48"/>
      <c r="G44" s="48"/>
      <c r="H44" s="48"/>
      <c r="I44" s="48"/>
      <c r="J44" s="48"/>
      <c r="K44" s="48"/>
      <c r="L44" s="48"/>
      <c r="M44" s="48"/>
    </row>
    <row r="45" spans="1:36" x14ac:dyDescent="0.25">
      <c r="A45" s="48"/>
      <c r="B45" s="48"/>
      <c r="C45" s="49"/>
      <c r="D45" s="50"/>
      <c r="E45" s="48"/>
      <c r="F45" s="48"/>
      <c r="G45" s="48"/>
      <c r="H45" s="48"/>
      <c r="I45" s="48"/>
      <c r="J45" s="48"/>
      <c r="K45" s="48"/>
      <c r="L45" s="48"/>
      <c r="M45" s="48"/>
    </row>
    <row r="46" spans="1:36" x14ac:dyDescent="0.25">
      <c r="A46" s="48"/>
      <c r="B46" s="48"/>
      <c r="C46" s="49"/>
      <c r="D46" s="50"/>
      <c r="E46" s="48"/>
      <c r="F46" s="48"/>
      <c r="G46" s="48"/>
      <c r="H46" s="48"/>
      <c r="I46" s="48"/>
      <c r="J46" s="48"/>
      <c r="K46" s="48"/>
      <c r="L46" s="48"/>
      <c r="M46" s="48"/>
    </row>
    <row r="47" spans="1:36" x14ac:dyDescent="0.25">
      <c r="A47" s="48"/>
      <c r="B47" s="48"/>
      <c r="C47" s="49"/>
      <c r="D47" s="50"/>
      <c r="E47" s="48"/>
      <c r="F47" s="48"/>
      <c r="G47" s="48"/>
      <c r="H47" s="48"/>
      <c r="I47" s="48"/>
      <c r="J47" s="48"/>
      <c r="K47" s="48"/>
      <c r="L47" s="48"/>
      <c r="M47" s="48"/>
    </row>
    <row r="48" spans="1:36" x14ac:dyDescent="0.25">
      <c r="A48" s="48"/>
      <c r="B48" s="48"/>
      <c r="C48" s="49"/>
      <c r="D48" s="50"/>
      <c r="E48" s="48"/>
      <c r="F48" s="48"/>
      <c r="G48" s="48"/>
      <c r="H48" s="48"/>
      <c r="I48" s="48"/>
      <c r="J48" s="48"/>
      <c r="K48" s="48"/>
      <c r="L48" s="48"/>
      <c r="M48" s="48"/>
    </row>
    <row r="49" spans="1:13" x14ac:dyDescent="0.25">
      <c r="A49" s="48"/>
      <c r="B49" s="48"/>
      <c r="C49" s="49"/>
      <c r="D49" s="50"/>
      <c r="E49" s="48"/>
      <c r="F49" s="48"/>
      <c r="G49" s="48"/>
      <c r="H49" s="48"/>
      <c r="I49" s="48"/>
      <c r="J49" s="48"/>
      <c r="K49" s="48"/>
      <c r="L49" s="48"/>
      <c r="M49" s="48"/>
    </row>
    <row r="50" spans="1:13" x14ac:dyDescent="0.25">
      <c r="A50" s="48"/>
      <c r="B50" s="48"/>
      <c r="C50" s="49"/>
      <c r="D50" s="50"/>
      <c r="E50" s="48"/>
      <c r="F50" s="48"/>
      <c r="G50" s="48"/>
      <c r="H50" s="48"/>
      <c r="I50" s="48"/>
      <c r="J50" s="48"/>
      <c r="K50" s="48"/>
      <c r="L50" s="48"/>
      <c r="M50" s="48"/>
    </row>
    <row r="51" spans="1:13" x14ac:dyDescent="0.25">
      <c r="A51" s="48"/>
      <c r="B51" s="48"/>
      <c r="C51" s="49"/>
      <c r="D51" s="50"/>
      <c r="E51" s="48"/>
      <c r="F51" s="48"/>
      <c r="G51" s="48"/>
      <c r="H51" s="48"/>
      <c r="I51" s="48"/>
      <c r="J51" s="48"/>
      <c r="K51" s="48"/>
      <c r="L51" s="48"/>
      <c r="M51" s="48"/>
    </row>
    <row r="52" spans="1:13" x14ac:dyDescent="0.25">
      <c r="A52" s="48"/>
      <c r="B52" s="48"/>
      <c r="C52" s="49"/>
      <c r="D52" s="50"/>
      <c r="E52" s="48"/>
      <c r="F52" s="48"/>
      <c r="G52" s="48"/>
      <c r="H52" s="48"/>
      <c r="I52" s="48"/>
      <c r="J52" s="48"/>
      <c r="K52" s="48"/>
      <c r="L52" s="48"/>
      <c r="M52" s="48"/>
    </row>
    <row r="53" spans="1:13" x14ac:dyDescent="0.25">
      <c r="A53" s="48"/>
      <c r="B53" s="48"/>
      <c r="C53" s="49"/>
      <c r="D53" s="50"/>
      <c r="E53" s="48"/>
      <c r="F53" s="48"/>
      <c r="G53" s="48"/>
      <c r="H53" s="48"/>
      <c r="I53" s="48"/>
      <c r="J53" s="48"/>
      <c r="K53" s="48"/>
      <c r="L53" s="48"/>
      <c r="M53" s="48"/>
    </row>
    <row r="54" spans="1:13" x14ac:dyDescent="0.25">
      <c r="A54" s="48"/>
      <c r="B54" s="48"/>
      <c r="C54" s="49"/>
      <c r="D54" s="50"/>
      <c r="E54" s="48"/>
      <c r="F54" s="48"/>
      <c r="G54" s="48"/>
      <c r="H54" s="48"/>
      <c r="I54" s="48"/>
      <c r="J54" s="48"/>
      <c r="K54" s="48"/>
      <c r="L54" s="48"/>
      <c r="M54" s="48"/>
    </row>
    <row r="55" spans="1:13" x14ac:dyDescent="0.25">
      <c r="A55" s="48"/>
      <c r="B55" s="48"/>
      <c r="C55" s="49"/>
      <c r="D55" s="50"/>
      <c r="E55" s="48"/>
      <c r="F55" s="48"/>
      <c r="G55" s="48"/>
      <c r="H55" s="48"/>
      <c r="I55" s="48"/>
      <c r="J55" s="48"/>
      <c r="K55" s="48"/>
      <c r="L55" s="48"/>
      <c r="M55" s="48"/>
    </row>
    <row r="56" spans="1:13" x14ac:dyDescent="0.25">
      <c r="A56" s="48"/>
      <c r="B56" s="48"/>
      <c r="C56" s="49"/>
      <c r="D56" s="50"/>
      <c r="E56" s="48"/>
      <c r="F56" s="48"/>
      <c r="G56" s="48"/>
      <c r="H56" s="48"/>
      <c r="I56" s="48"/>
      <c r="J56" s="48"/>
      <c r="K56" s="48"/>
      <c r="L56" s="48"/>
      <c r="M56" s="48"/>
    </row>
    <row r="57" spans="1:13" x14ac:dyDescent="0.25">
      <c r="A57" s="48"/>
      <c r="B57" s="48"/>
      <c r="C57" s="49"/>
      <c r="D57" s="50"/>
      <c r="E57" s="48"/>
      <c r="F57" s="48"/>
      <c r="G57" s="48"/>
      <c r="H57" s="48"/>
      <c r="I57" s="48"/>
      <c r="J57" s="48"/>
      <c r="K57" s="48"/>
      <c r="L57" s="48"/>
      <c r="M57" s="48"/>
    </row>
    <row r="58" spans="1:13" x14ac:dyDescent="0.25">
      <c r="A58" s="48"/>
      <c r="B58" s="48"/>
      <c r="C58" s="49"/>
      <c r="D58" s="50"/>
      <c r="E58" s="48"/>
      <c r="F58" s="48"/>
      <c r="G58" s="48"/>
      <c r="H58" s="48"/>
      <c r="I58" s="48"/>
      <c r="J58" s="48"/>
      <c r="K58" s="48"/>
      <c r="L58" s="48"/>
      <c r="M58" s="48"/>
    </row>
    <row r="59" spans="1:13" x14ac:dyDescent="0.25">
      <c r="A59" s="48"/>
      <c r="B59" s="48"/>
      <c r="C59" s="49"/>
      <c r="D59" s="50"/>
      <c r="E59" s="48"/>
      <c r="F59" s="48"/>
      <c r="G59" s="48"/>
      <c r="H59" s="48"/>
      <c r="I59" s="48"/>
      <c r="J59" s="48"/>
      <c r="K59" s="48"/>
      <c r="L59" s="48"/>
      <c r="M59" s="48"/>
    </row>
    <row r="76" spans="36:38" x14ac:dyDescent="0.25">
      <c r="AK76" s="2" t="s">
        <v>14</v>
      </c>
      <c r="AL76" s="2" t="s">
        <v>16</v>
      </c>
    </row>
    <row r="77" spans="36:38" x14ac:dyDescent="0.25">
      <c r="AJ77" s="2" t="s">
        <v>19</v>
      </c>
      <c r="AK77" s="59">
        <v>-4.0000000000000001E-3</v>
      </c>
      <c r="AL77" s="4">
        <v>-424.9</v>
      </c>
    </row>
    <row r="78" spans="36:38" x14ac:dyDescent="0.25">
      <c r="AJ78" s="2" t="s">
        <v>20</v>
      </c>
      <c r="AK78" s="61">
        <v>0</v>
      </c>
      <c r="AL78" s="4">
        <v>-424.9</v>
      </c>
    </row>
    <row r="79" spans="36:38" x14ac:dyDescent="0.25">
      <c r="AK79" s="60">
        <f>AK77-AK78</f>
        <v>-4.0000000000000001E-3</v>
      </c>
      <c r="AL79" s="60">
        <f>AL77-AL78</f>
        <v>0</v>
      </c>
    </row>
    <row r="81" spans="36:38" x14ac:dyDescent="0.25">
      <c r="AJ81" s="62" t="s">
        <v>23</v>
      </c>
      <c r="AK81" s="2" t="s">
        <v>14</v>
      </c>
      <c r="AL81" s="2" t="s">
        <v>16</v>
      </c>
    </row>
    <row r="82" spans="36:38" x14ac:dyDescent="0.25">
      <c r="AJ82" s="2" t="s">
        <v>19</v>
      </c>
      <c r="AK82" s="59">
        <v>1.0999999999999999E-2</v>
      </c>
      <c r="AL82" s="63">
        <v>-425</v>
      </c>
    </row>
    <row r="83" spans="36:38" x14ac:dyDescent="0.25">
      <c r="AJ83" s="2" t="s">
        <v>20</v>
      </c>
      <c r="AK83" s="61">
        <v>0</v>
      </c>
      <c r="AL83" s="4">
        <v>-424.9</v>
      </c>
    </row>
    <row r="84" spans="36:38" x14ac:dyDescent="0.25">
      <c r="AK84" s="60">
        <f>AK82-AK83</f>
        <v>1.0999999999999999E-2</v>
      </c>
      <c r="AL84" s="60">
        <f>AL82-AL83</f>
        <v>-0.10000000000002274</v>
      </c>
    </row>
    <row r="86" spans="36:38" x14ac:dyDescent="0.25">
      <c r="AJ86" s="62" t="s">
        <v>24</v>
      </c>
      <c r="AK86" s="2" t="s">
        <v>14</v>
      </c>
      <c r="AL86" s="2" t="s">
        <v>16</v>
      </c>
    </row>
    <row r="87" spans="36:38" x14ac:dyDescent="0.25">
      <c r="AJ87" s="2" t="s">
        <v>19</v>
      </c>
      <c r="AK87" s="59">
        <v>-4.0000000000000001E-3</v>
      </c>
      <c r="AL87" s="4">
        <v>-424.9</v>
      </c>
    </row>
    <row r="88" spans="36:38" x14ac:dyDescent="0.25">
      <c r="AJ88" s="2" t="s">
        <v>20</v>
      </c>
      <c r="AK88" s="61">
        <v>0</v>
      </c>
      <c r="AL88" s="4">
        <v>-424.9</v>
      </c>
    </row>
    <row r="89" spans="36:38" x14ac:dyDescent="0.25">
      <c r="AK89" s="60">
        <f>AK87-AK88</f>
        <v>-4.0000000000000001E-3</v>
      </c>
      <c r="AL89" s="60">
        <f>AL87-AL88</f>
        <v>0</v>
      </c>
    </row>
    <row r="96" spans="36:38" x14ac:dyDescent="0.25">
      <c r="AK96" s="2" t="s">
        <v>14</v>
      </c>
      <c r="AL96" s="2" t="s">
        <v>16</v>
      </c>
    </row>
    <row r="97" spans="36:38" x14ac:dyDescent="0.25">
      <c r="AJ97" s="2" t="s">
        <v>19</v>
      </c>
      <c r="AK97" s="59">
        <v>2.4256600000000001</v>
      </c>
      <c r="AL97" s="4">
        <v>-412.7</v>
      </c>
    </row>
    <row r="98" spans="36:38" x14ac:dyDescent="0.25">
      <c r="AJ98" s="2" t="s">
        <v>20</v>
      </c>
      <c r="AK98" s="61">
        <v>2.4595099999999999</v>
      </c>
      <c r="AL98" s="4">
        <v>-414.6</v>
      </c>
    </row>
    <row r="99" spans="36:38" x14ac:dyDescent="0.25">
      <c r="AK99" s="60">
        <f>AK97-AK98</f>
        <v>-3.3849999999999714E-2</v>
      </c>
      <c r="AL99" s="60">
        <f>AL97-AL98</f>
        <v>1.9000000000000341</v>
      </c>
    </row>
    <row r="102" spans="36:38" x14ac:dyDescent="0.25">
      <c r="AJ102" s="62" t="s">
        <v>23</v>
      </c>
      <c r="AK102" s="2" t="s">
        <v>14</v>
      </c>
      <c r="AL102" s="2" t="s">
        <v>16</v>
      </c>
    </row>
    <row r="103" spans="36:38" x14ac:dyDescent="0.25">
      <c r="AJ103" s="2" t="s">
        <v>19</v>
      </c>
      <c r="AK103" s="59">
        <v>2.44184</v>
      </c>
      <c r="AL103" s="63">
        <v>-425</v>
      </c>
    </row>
    <row r="104" spans="36:38" x14ac:dyDescent="0.25">
      <c r="AJ104" s="2" t="s">
        <v>20</v>
      </c>
      <c r="AK104" s="61">
        <v>2.4595099999999999</v>
      </c>
      <c r="AL104" s="4">
        <v>-424.9</v>
      </c>
    </row>
    <row r="105" spans="36:38" x14ac:dyDescent="0.25">
      <c r="AK105" s="60">
        <f>AK103-AK104</f>
        <v>-1.7669999999999852E-2</v>
      </c>
      <c r="AL105" s="60">
        <f>AL103-AL104</f>
        <v>-0.10000000000002274</v>
      </c>
    </row>
    <row r="108" spans="36:38" x14ac:dyDescent="0.25">
      <c r="AJ108" s="62" t="s">
        <v>24</v>
      </c>
      <c r="AK108" s="2" t="s">
        <v>14</v>
      </c>
      <c r="AL108" s="2" t="s">
        <v>16</v>
      </c>
    </row>
    <row r="109" spans="36:38" x14ac:dyDescent="0.25">
      <c r="AJ109" s="2" t="s">
        <v>19</v>
      </c>
      <c r="AK109" s="59">
        <v>2.4578600000000002</v>
      </c>
      <c r="AL109" s="4">
        <v>-424.9</v>
      </c>
    </row>
    <row r="110" spans="36:38" x14ac:dyDescent="0.25">
      <c r="AJ110" s="2" t="s">
        <v>20</v>
      </c>
      <c r="AK110" s="61">
        <v>2.4595099999999999</v>
      </c>
      <c r="AL110" s="4">
        <v>-424.9</v>
      </c>
    </row>
    <row r="111" spans="36:38" x14ac:dyDescent="0.25">
      <c r="AK111" s="60">
        <f>AK109-AK110</f>
        <v>-1.6499999999997073E-3</v>
      </c>
      <c r="AL111" s="60">
        <f>AL109-AL110</f>
        <v>0</v>
      </c>
    </row>
    <row r="119" spans="36:38" x14ac:dyDescent="0.25">
      <c r="AK119" s="2" t="s">
        <v>14</v>
      </c>
      <c r="AL119" s="2" t="s">
        <v>16</v>
      </c>
    </row>
    <row r="120" spans="36:38" x14ac:dyDescent="0.25">
      <c r="AJ120" s="2" t="s">
        <v>21</v>
      </c>
      <c r="AK120" s="59">
        <v>1.2498199999999999</v>
      </c>
      <c r="AL120" s="4">
        <v>-346.5</v>
      </c>
    </row>
    <row r="121" spans="36:38" x14ac:dyDescent="0.25">
      <c r="AJ121" s="2" t="s">
        <v>22</v>
      </c>
      <c r="AK121" s="14">
        <v>1.22976</v>
      </c>
      <c r="AL121" s="4">
        <v>-346.5</v>
      </c>
    </row>
    <row r="122" spans="36:38" x14ac:dyDescent="0.25">
      <c r="AK122" s="60">
        <f>AK120-AK121</f>
        <v>2.0059999999999967E-2</v>
      </c>
      <c r="AL122" s="60">
        <f>AL120-AL121</f>
        <v>0</v>
      </c>
    </row>
    <row r="126" spans="36:38" x14ac:dyDescent="0.25">
      <c r="AJ126" s="62" t="s">
        <v>23</v>
      </c>
      <c r="AK126" s="2" t="s">
        <v>14</v>
      </c>
      <c r="AL126" s="2" t="s">
        <v>16</v>
      </c>
    </row>
    <row r="127" spans="36:38" x14ac:dyDescent="0.25">
      <c r="AJ127" s="2" t="s">
        <v>21</v>
      </c>
      <c r="AK127" s="59">
        <v>1.21991</v>
      </c>
      <c r="AL127" s="4">
        <v>-352.7</v>
      </c>
    </row>
    <row r="128" spans="36:38" x14ac:dyDescent="0.25">
      <c r="AJ128" s="2" t="s">
        <v>22</v>
      </c>
      <c r="AK128" s="14">
        <v>1.22976</v>
      </c>
      <c r="AL128" s="4">
        <v>-352.7</v>
      </c>
    </row>
    <row r="129" spans="36:38" x14ac:dyDescent="0.25">
      <c r="AK129" s="60">
        <f>AK127-AK128</f>
        <v>-9.8499999999999144E-3</v>
      </c>
      <c r="AL129" s="60">
        <f>AL127-AL128</f>
        <v>0</v>
      </c>
    </row>
    <row r="131" spans="36:38" x14ac:dyDescent="0.25">
      <c r="AJ131" s="62" t="s">
        <v>24</v>
      </c>
      <c r="AK131" s="2" t="s">
        <v>14</v>
      </c>
      <c r="AL131" s="2" t="s">
        <v>16</v>
      </c>
    </row>
    <row r="132" spans="36:38" x14ac:dyDescent="0.25">
      <c r="AJ132" s="2" t="s">
        <v>21</v>
      </c>
      <c r="AK132" s="59">
        <v>1.2201500000000001</v>
      </c>
      <c r="AL132" s="4">
        <v>-349.6</v>
      </c>
    </row>
    <row r="133" spans="36:38" x14ac:dyDescent="0.25">
      <c r="AJ133" s="2" t="s">
        <v>22</v>
      </c>
      <c r="AK133" s="14">
        <v>1.22976</v>
      </c>
      <c r="AL133" s="4">
        <v>-349.6</v>
      </c>
    </row>
    <row r="134" spans="36:38" x14ac:dyDescent="0.25">
      <c r="AK134" s="60">
        <f>AK132-AK133</f>
        <v>-9.6099999999998964E-3</v>
      </c>
      <c r="AL134" s="60">
        <f>AL132-AL133</f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E77B4F-F3D9-A245-85CB-C7D99A55DDCE}">
  <sheetPr>
    <tabColor theme="5" tint="0.59999389629810485"/>
  </sheetPr>
  <dimension ref="B1:CG57"/>
  <sheetViews>
    <sheetView topLeftCell="O1" zoomScaleNormal="100" workbookViewId="0">
      <selection activeCell="AA19" sqref="AA19"/>
    </sheetView>
  </sheetViews>
  <sheetFormatPr defaultColWidth="11" defaultRowHeight="15.75" x14ac:dyDescent="0.25"/>
  <cols>
    <col min="2" max="2" width="20.125" bestFit="1" customWidth="1"/>
    <col min="3" max="3" width="14.375" bestFit="1" customWidth="1"/>
    <col min="4" max="4" width="13.375" bestFit="1" customWidth="1"/>
    <col min="12" max="12" width="14.375" bestFit="1" customWidth="1"/>
    <col min="22" max="22" width="14.375" bestFit="1" customWidth="1"/>
    <col min="31" max="31" width="14.375" bestFit="1" customWidth="1"/>
    <col min="72" max="72" width="12.625" bestFit="1" customWidth="1"/>
  </cols>
  <sheetData>
    <row r="1" spans="2:6" x14ac:dyDescent="0.25">
      <c r="B1" s="55" t="s">
        <v>89</v>
      </c>
    </row>
    <row r="3" spans="2:6" ht="16.5" thickBot="1" x14ac:dyDescent="0.3"/>
    <row r="4" spans="2:6" ht="16.5" thickBot="1" x14ac:dyDescent="0.3">
      <c r="C4" s="85" t="s">
        <v>85</v>
      </c>
      <c r="D4" s="110" t="s">
        <v>86</v>
      </c>
      <c r="E4" s="111" t="s">
        <v>87</v>
      </c>
      <c r="F4" s="112" t="s">
        <v>88</v>
      </c>
    </row>
    <row r="5" spans="2:6" x14ac:dyDescent="0.25">
      <c r="C5" s="85" t="s">
        <v>31</v>
      </c>
      <c r="D5" s="96">
        <v>2.4595099999999999</v>
      </c>
      <c r="E5" s="119">
        <v>44.6</v>
      </c>
      <c r="F5" s="173">
        <f>E41</f>
        <v>51.517887145179145</v>
      </c>
    </row>
    <row r="6" spans="2:6" x14ac:dyDescent="0.25">
      <c r="C6" s="89" t="s">
        <v>42</v>
      </c>
      <c r="D6" s="77">
        <v>2.4595099999999999</v>
      </c>
      <c r="E6" s="122">
        <v>44.6</v>
      </c>
      <c r="F6" s="172">
        <f>AX40</f>
        <v>51.525476390413985</v>
      </c>
    </row>
    <row r="7" spans="2:6" x14ac:dyDescent="0.25">
      <c r="C7" s="89" t="s">
        <v>49</v>
      </c>
      <c r="D7" s="77">
        <v>2.4595099999999999</v>
      </c>
      <c r="E7" s="122">
        <v>44.6</v>
      </c>
      <c r="F7" s="124">
        <v>48.03</v>
      </c>
    </row>
    <row r="8" spans="2:6" x14ac:dyDescent="0.25">
      <c r="C8" s="89" t="s">
        <v>43</v>
      </c>
      <c r="D8" s="77">
        <v>2.4595099999999999</v>
      </c>
      <c r="E8" s="122">
        <v>44.6</v>
      </c>
      <c r="F8" s="124">
        <v>48.72</v>
      </c>
    </row>
    <row r="9" spans="2:6" x14ac:dyDescent="0.25">
      <c r="C9" s="89" t="s">
        <v>51</v>
      </c>
      <c r="D9" s="77">
        <v>2.4595099999999999</v>
      </c>
      <c r="E9" s="122">
        <v>44.6</v>
      </c>
      <c r="F9" s="124">
        <v>50.37</v>
      </c>
    </row>
    <row r="10" spans="2:6" x14ac:dyDescent="0.25">
      <c r="C10" s="89"/>
      <c r="D10" s="77"/>
      <c r="E10" s="122"/>
      <c r="F10" s="124"/>
    </row>
    <row r="11" spans="2:6" x14ac:dyDescent="0.25">
      <c r="C11" s="89" t="s">
        <v>41</v>
      </c>
      <c r="D11" s="77">
        <v>4.26</v>
      </c>
      <c r="E11" s="122">
        <v>-1.94</v>
      </c>
      <c r="F11" s="172">
        <f>AO39</f>
        <v>-3.0161550261967705</v>
      </c>
    </row>
    <row r="12" spans="2:6" x14ac:dyDescent="0.25">
      <c r="C12" s="89" t="s">
        <v>34</v>
      </c>
      <c r="D12" s="77">
        <v>4.26</v>
      </c>
      <c r="E12" s="122">
        <v>-1.94</v>
      </c>
      <c r="F12" s="172">
        <f>X42</f>
        <v>-2.1433345934684098</v>
      </c>
    </row>
    <row r="13" spans="2:6" x14ac:dyDescent="0.25">
      <c r="C13" s="89"/>
      <c r="D13" s="77"/>
      <c r="E13" s="122"/>
      <c r="F13" s="124"/>
    </row>
    <row r="14" spans="2:6" x14ac:dyDescent="0.25">
      <c r="C14" s="89" t="s">
        <v>33</v>
      </c>
      <c r="D14" s="77">
        <v>4.9190199999999997</v>
      </c>
      <c r="E14" s="122">
        <v>-0.63</v>
      </c>
      <c r="F14" s="172">
        <f>N41</f>
        <v>-1.9667364389785007</v>
      </c>
    </row>
    <row r="15" spans="2:6" x14ac:dyDescent="0.25">
      <c r="C15" s="89"/>
      <c r="D15" s="77"/>
      <c r="E15" s="122"/>
      <c r="F15" s="124"/>
    </row>
    <row r="16" spans="2:6" ht="16.5" thickBot="1" x14ac:dyDescent="0.3">
      <c r="C16" s="86" t="s">
        <v>40</v>
      </c>
      <c r="D16" s="80">
        <v>7.3785360000000004</v>
      </c>
      <c r="E16" s="125">
        <v>-0.06</v>
      </c>
      <c r="F16" s="174">
        <f>AG45</f>
        <v>-0.79557044875349447</v>
      </c>
    </row>
    <row r="32" spans="3:84" x14ac:dyDescent="0.25">
      <c r="C32" s="2" t="s">
        <v>32</v>
      </c>
      <c r="D32" s="2" t="s">
        <v>31</v>
      </c>
      <c r="E32" s="2" t="s">
        <v>11</v>
      </c>
      <c r="L32" s="2" t="s">
        <v>32</v>
      </c>
      <c r="M32" s="69" t="s">
        <v>33</v>
      </c>
      <c r="N32" s="2" t="s">
        <v>36</v>
      </c>
      <c r="V32" s="2" t="s">
        <v>32</v>
      </c>
      <c r="W32" s="69" t="s">
        <v>34</v>
      </c>
      <c r="X32" s="2" t="s">
        <v>39</v>
      </c>
      <c r="AE32" s="2" t="s">
        <v>32</v>
      </c>
      <c r="AF32" s="69" t="s">
        <v>40</v>
      </c>
      <c r="AG32" s="2" t="s">
        <v>11</v>
      </c>
      <c r="AM32" s="2" t="s">
        <v>32</v>
      </c>
      <c r="AN32" s="69" t="s">
        <v>41</v>
      </c>
      <c r="AO32" s="2" t="s">
        <v>11</v>
      </c>
      <c r="AV32" s="2" t="s">
        <v>32</v>
      </c>
      <c r="AW32" s="69" t="s">
        <v>42</v>
      </c>
      <c r="AX32" s="2" t="s">
        <v>11</v>
      </c>
      <c r="BG32" s="2" t="s">
        <v>32</v>
      </c>
      <c r="BH32" s="69" t="s">
        <v>43</v>
      </c>
      <c r="BI32" s="2" t="s">
        <v>39</v>
      </c>
      <c r="BS32" s="2" t="s">
        <v>32</v>
      </c>
      <c r="BT32" s="69" t="s">
        <v>49</v>
      </c>
      <c r="BU32" s="2" t="s">
        <v>36</v>
      </c>
      <c r="CD32" s="2" t="s">
        <v>32</v>
      </c>
      <c r="CE32" s="69" t="s">
        <v>51</v>
      </c>
      <c r="CF32" s="2" t="s">
        <v>39</v>
      </c>
    </row>
    <row r="33" spans="3:85" x14ac:dyDescent="0.25">
      <c r="E33" s="4">
        <v>-377.1</v>
      </c>
      <c r="N33" s="4">
        <v>-346.99</v>
      </c>
      <c r="X33">
        <v>-364.4</v>
      </c>
      <c r="AG33">
        <v>-377.1</v>
      </c>
      <c r="AO33">
        <v>-377.1</v>
      </c>
      <c r="AX33">
        <v>-377.1</v>
      </c>
      <c r="BI33">
        <v>-364.4</v>
      </c>
      <c r="BU33">
        <v>-346.99</v>
      </c>
      <c r="CF33">
        <v>-364.4</v>
      </c>
    </row>
    <row r="35" spans="3:85" x14ac:dyDescent="0.25">
      <c r="CD35">
        <v>2.8</v>
      </c>
      <c r="CE35" s="58">
        <v>-302.10948987959961</v>
      </c>
    </row>
    <row r="36" spans="3:85" ht="16.5" thickBot="1" x14ac:dyDescent="0.3">
      <c r="D36" s="6"/>
      <c r="AM36">
        <v>2.8</v>
      </c>
      <c r="AN36" s="6">
        <v>-369.8705996868307</v>
      </c>
      <c r="AV36">
        <v>2.8</v>
      </c>
      <c r="AW36" s="6">
        <v>-317.00705649909366</v>
      </c>
      <c r="CD36">
        <v>2.9</v>
      </c>
      <c r="CE36" s="58">
        <v>-313.41562157343299</v>
      </c>
    </row>
    <row r="37" spans="3:85" ht="16.5" thickBot="1" x14ac:dyDescent="0.3">
      <c r="C37">
        <v>2.8</v>
      </c>
      <c r="D37" s="6">
        <v>-316.82116211394674</v>
      </c>
      <c r="L37">
        <v>2.8</v>
      </c>
      <c r="M37" s="58">
        <v>-327.62713414777238</v>
      </c>
      <c r="V37">
        <v>2.8</v>
      </c>
      <c r="W37">
        <v>-352.13137078890355</v>
      </c>
      <c r="AE37">
        <v>2.8</v>
      </c>
      <c r="AF37" s="6">
        <v>-367.86081198115801</v>
      </c>
      <c r="AM37">
        <v>2.9</v>
      </c>
      <c r="AN37" s="6">
        <v>-379.97086160348385</v>
      </c>
      <c r="AP37">
        <v>4.26</v>
      </c>
      <c r="AV37">
        <v>2.89</v>
      </c>
      <c r="AW37" s="6">
        <v>-325.24752062439154</v>
      </c>
      <c r="BC37" s="3"/>
      <c r="BG37">
        <v>2.8</v>
      </c>
      <c r="BH37" s="6">
        <v>-303.24358312616295</v>
      </c>
      <c r="BN37" s="3"/>
      <c r="BO37" s="3"/>
      <c r="BS37">
        <v>2.8</v>
      </c>
      <c r="BT37" s="6">
        <v>-280.0678078474528</v>
      </c>
      <c r="BX37" s="3"/>
      <c r="BY37" s="3"/>
      <c r="CD37">
        <v>2.92</v>
      </c>
      <c r="CE37" s="58">
        <v>-313.94721792861003</v>
      </c>
      <c r="CF37" s="71" t="s">
        <v>52</v>
      </c>
      <c r="CG37" s="72" t="s">
        <v>37</v>
      </c>
    </row>
    <row r="38" spans="3:85" ht="16.5" thickBot="1" x14ac:dyDescent="0.3">
      <c r="C38">
        <v>2.89</v>
      </c>
      <c r="D38" s="6">
        <v>-325.26301654724045</v>
      </c>
      <c r="L38">
        <v>2.9</v>
      </c>
      <c r="M38" s="58">
        <v>-345.75830279488554</v>
      </c>
      <c r="V38">
        <v>2.9</v>
      </c>
      <c r="W38">
        <v>-365.55300249057547</v>
      </c>
      <c r="Y38" s="3"/>
      <c r="AE38">
        <v>2.9</v>
      </c>
      <c r="AF38" s="6">
        <v>-377.7449930350823</v>
      </c>
      <c r="AH38" s="3"/>
      <c r="AM38">
        <v>2.91</v>
      </c>
      <c r="AN38" s="6">
        <v>-380.1036232020586</v>
      </c>
      <c r="AO38" s="71" t="s">
        <v>45</v>
      </c>
      <c r="AP38" s="72" t="s">
        <v>37</v>
      </c>
      <c r="AR38" s="3"/>
      <c r="AV38">
        <v>2.9</v>
      </c>
      <c r="AW38" s="6">
        <v>-325.45170995373917</v>
      </c>
      <c r="AY38">
        <v>2.4595099999999999</v>
      </c>
      <c r="BC38" s="3"/>
      <c r="BG38">
        <v>2.9</v>
      </c>
      <c r="BH38" s="6">
        <v>-314.91896400003139</v>
      </c>
      <c r="BN38" s="3"/>
      <c r="BO38" s="3"/>
      <c r="BS38">
        <v>2.95</v>
      </c>
      <c r="BT38" s="6">
        <v>-298.7343351894437</v>
      </c>
      <c r="BX38" s="3"/>
      <c r="BY38" s="3"/>
      <c r="CD38" s="1">
        <v>2.93</v>
      </c>
      <c r="CE38" s="46">
        <v>-314.03404742894628</v>
      </c>
      <c r="CF38" s="73">
        <f>CE38-CF$33</f>
        <v>50.365952571053697</v>
      </c>
      <c r="CG38" s="74">
        <v>44.6</v>
      </c>
    </row>
    <row r="39" spans="3:85" ht="16.5" thickBot="1" x14ac:dyDescent="0.3">
      <c r="C39">
        <v>2.9</v>
      </c>
      <c r="D39" s="6">
        <v>-325.48198045764747</v>
      </c>
      <c r="F39">
        <v>2.4595099999999999</v>
      </c>
      <c r="L39">
        <v>2.95</v>
      </c>
      <c r="M39" s="58">
        <v>-348.70311167413359</v>
      </c>
      <c r="O39">
        <v>4.9190199999999997</v>
      </c>
      <c r="V39">
        <v>2.92</v>
      </c>
      <c r="W39">
        <v>-366.29913239959211</v>
      </c>
      <c r="AE39">
        <v>2.91</v>
      </c>
      <c r="AF39" s="6">
        <v>-377.87455091720386</v>
      </c>
      <c r="AK39" s="3"/>
      <c r="AM39" s="1">
        <v>2.915</v>
      </c>
      <c r="AN39" s="46">
        <v>-380.11615502619679</v>
      </c>
      <c r="AO39" s="73">
        <f>AN39-AO$33</f>
        <v>-3.0161550261967705</v>
      </c>
      <c r="AP39" s="74">
        <v>-1.94</v>
      </c>
      <c r="AR39" s="3"/>
      <c r="AV39">
        <v>2.9049999999999998</v>
      </c>
      <c r="AW39" s="6">
        <v>-325.4929748507987</v>
      </c>
      <c r="AX39" s="71" t="s">
        <v>44</v>
      </c>
      <c r="AY39" s="72" t="s">
        <v>37</v>
      </c>
      <c r="BA39" s="3"/>
      <c r="BC39" s="3"/>
      <c r="BG39">
        <v>2.92</v>
      </c>
      <c r="BH39" s="6">
        <v>-315.54368050184382</v>
      </c>
      <c r="BN39" s="3"/>
      <c r="BO39" s="3"/>
      <c r="BS39">
        <v>2.96</v>
      </c>
      <c r="BT39" s="6">
        <v>-298.93272425893343</v>
      </c>
      <c r="BU39" s="71" t="s">
        <v>50</v>
      </c>
      <c r="BV39" s="72" t="s">
        <v>37</v>
      </c>
      <c r="BX39" s="3"/>
      <c r="BY39" s="3"/>
      <c r="CD39">
        <v>2.94</v>
      </c>
      <c r="CE39" s="58">
        <v>-314.00859588711495</v>
      </c>
    </row>
    <row r="40" spans="3:85" ht="16.5" thickBot="1" x14ac:dyDescent="0.3">
      <c r="C40">
        <v>2.91</v>
      </c>
      <c r="D40" s="6">
        <v>-325.57830379749419</v>
      </c>
      <c r="E40" s="71" t="s">
        <v>38</v>
      </c>
      <c r="F40" s="72" t="s">
        <v>37</v>
      </c>
      <c r="L40">
        <v>2.96</v>
      </c>
      <c r="M40" s="58">
        <v>-348.89210467119165</v>
      </c>
      <c r="N40" s="71" t="s">
        <v>35</v>
      </c>
      <c r="O40" s="72" t="s">
        <v>37</v>
      </c>
      <c r="V40">
        <v>2.93</v>
      </c>
      <c r="W40">
        <v>-366.50296797258898</v>
      </c>
      <c r="Y40">
        <v>4.26</v>
      </c>
      <c r="AE40">
        <v>2.9140000000000001</v>
      </c>
      <c r="AF40" s="6">
        <v>-377.88854456689131</v>
      </c>
      <c r="AK40" s="3"/>
      <c r="AM40">
        <v>2.92</v>
      </c>
      <c r="AN40" s="6">
        <v>-380.10914760797897</v>
      </c>
      <c r="AV40" s="1">
        <v>2.91</v>
      </c>
      <c r="AW40" s="46">
        <v>-325.57452360958604</v>
      </c>
      <c r="AX40" s="73">
        <f>AW40-AX$33</f>
        <v>51.525476390413985</v>
      </c>
      <c r="AY40" s="74">
        <v>44.6</v>
      </c>
      <c r="BC40" s="3"/>
      <c r="BG40">
        <v>2.93</v>
      </c>
      <c r="BH40" s="6">
        <v>-315.66086711434394</v>
      </c>
      <c r="BI40" s="71" t="s">
        <v>48</v>
      </c>
      <c r="BJ40" s="72" t="s">
        <v>37</v>
      </c>
      <c r="BN40" s="3"/>
      <c r="BO40" s="3"/>
      <c r="BS40" s="1">
        <v>2.97</v>
      </c>
      <c r="BT40" s="6">
        <v>-298.95950326911895</v>
      </c>
      <c r="BU40" s="73">
        <f>BT40-BU$33</f>
        <v>48.030496730881055</v>
      </c>
      <c r="BV40" s="74">
        <v>44.6</v>
      </c>
      <c r="BX40" s="3"/>
      <c r="BY40" s="3"/>
      <c r="CD40">
        <v>2.95</v>
      </c>
      <c r="CE40" s="58">
        <v>-313.87594208995978</v>
      </c>
    </row>
    <row r="41" spans="3:85" ht="16.5" thickBot="1" x14ac:dyDescent="0.3">
      <c r="C41" s="1">
        <v>2.915</v>
      </c>
      <c r="D41" s="6">
        <v>-325.58211285482088</v>
      </c>
      <c r="E41" s="73">
        <f>D41-E$33</f>
        <v>51.517887145179145</v>
      </c>
      <c r="F41" s="74">
        <v>44.6</v>
      </c>
      <c r="L41" s="1">
        <v>2.97</v>
      </c>
      <c r="M41" s="46">
        <v>-348.95673643897851</v>
      </c>
      <c r="N41" s="73">
        <f>M41-N$33</f>
        <v>-1.9667364389785007</v>
      </c>
      <c r="O41" s="74">
        <v>-0.63</v>
      </c>
      <c r="V41">
        <v>2.9350000000000001</v>
      </c>
      <c r="W41">
        <v>-366.53396123511095</v>
      </c>
      <c r="X41" s="71" t="s">
        <v>47</v>
      </c>
      <c r="Y41" s="72" t="s">
        <v>37</v>
      </c>
      <c r="AE41">
        <v>2.9159999999999999</v>
      </c>
      <c r="AF41" s="6">
        <v>-377.88785074840251</v>
      </c>
      <c r="AK41" s="3"/>
      <c r="AM41">
        <v>2.93</v>
      </c>
      <c r="AN41" s="6">
        <v>-379.98409116798348</v>
      </c>
      <c r="AR41" s="3"/>
      <c r="AV41">
        <v>2.915</v>
      </c>
      <c r="AW41" s="6">
        <v>-325.49392714793652</v>
      </c>
      <c r="BC41" s="3"/>
      <c r="BG41" s="1">
        <v>2.94</v>
      </c>
      <c r="BH41" s="46">
        <v>-315.675180047156</v>
      </c>
      <c r="BI41" s="73">
        <f>BH41-BI$33</f>
        <v>48.724819952843973</v>
      </c>
      <c r="BJ41" s="74">
        <v>44.6</v>
      </c>
      <c r="BN41" s="3"/>
      <c r="BO41" s="3"/>
      <c r="BS41">
        <v>2.98</v>
      </c>
      <c r="BT41" s="6">
        <v>-298.93220487184902</v>
      </c>
      <c r="CD41" s="70">
        <v>2.96</v>
      </c>
      <c r="CE41" s="58">
        <v>-313.64214599088092</v>
      </c>
    </row>
    <row r="42" spans="3:85" ht="16.5" thickBot="1" x14ac:dyDescent="0.3">
      <c r="C42">
        <v>2.92</v>
      </c>
      <c r="D42" s="6">
        <v>-325.55643048886583</v>
      </c>
      <c r="L42">
        <v>2.98</v>
      </c>
      <c r="M42" s="58">
        <v>-348.90547777547619</v>
      </c>
      <c r="V42" s="1">
        <v>2.94</v>
      </c>
      <c r="W42">
        <v>-366.54333459346839</v>
      </c>
      <c r="X42" s="73">
        <f>W42-X$33</f>
        <v>-2.1433345934684098</v>
      </c>
      <c r="Y42" s="74">
        <v>-1.94</v>
      </c>
      <c r="AE42">
        <v>2.9180000000000001</v>
      </c>
      <c r="AF42" s="6">
        <v>-377.92390485459231</v>
      </c>
      <c r="AK42" s="3"/>
      <c r="AM42">
        <v>2.94</v>
      </c>
      <c r="AN42" s="6">
        <v>-379.79032786304998</v>
      </c>
      <c r="AR42" s="3"/>
      <c r="AV42">
        <v>2.92</v>
      </c>
      <c r="AW42" s="6">
        <v>-325.47840235566906</v>
      </c>
      <c r="BC42" s="3"/>
      <c r="BG42">
        <v>2.95</v>
      </c>
      <c r="BH42" s="6">
        <v>-315.59940254758345</v>
      </c>
      <c r="BN42" s="3"/>
      <c r="BO42" s="3"/>
      <c r="BS42">
        <v>2.99</v>
      </c>
      <c r="BT42" s="6">
        <v>-298.81620138061038</v>
      </c>
      <c r="CD42">
        <v>3</v>
      </c>
      <c r="CE42" s="58">
        <v>-311.75293307897419</v>
      </c>
    </row>
    <row r="43" spans="3:85" ht="16.5" thickBot="1" x14ac:dyDescent="0.3">
      <c r="C43">
        <v>2.93</v>
      </c>
      <c r="D43" s="6">
        <v>-325.42348812874991</v>
      </c>
      <c r="L43">
        <v>2.99</v>
      </c>
      <c r="M43" s="58">
        <v>-348.7399819987217</v>
      </c>
      <c r="V43" s="70">
        <v>2.95</v>
      </c>
      <c r="W43">
        <v>-366.45322786138502</v>
      </c>
      <c r="Y43" s="3"/>
      <c r="AF43" s="6"/>
      <c r="AH43">
        <v>7.3785360000000004</v>
      </c>
      <c r="AK43" s="3"/>
      <c r="AM43">
        <v>3</v>
      </c>
      <c r="AN43" s="6">
        <v>-375.9223887653996</v>
      </c>
      <c r="AV43">
        <v>2.93</v>
      </c>
      <c r="AW43" s="6">
        <v>-325.3235578175063</v>
      </c>
      <c r="BC43" s="3"/>
      <c r="BG43">
        <v>2.96</v>
      </c>
      <c r="BH43" s="6">
        <v>-315.3982431949359</v>
      </c>
      <c r="BN43" s="3"/>
      <c r="BO43" s="3"/>
      <c r="BS43">
        <v>3</v>
      </c>
      <c r="BT43" s="6">
        <v>-298.56188804822665</v>
      </c>
      <c r="CD43">
        <v>3.1</v>
      </c>
      <c r="CE43" s="58">
        <v>-301.75143704742095</v>
      </c>
    </row>
    <row r="44" spans="3:85" x14ac:dyDescent="0.25">
      <c r="C44">
        <v>2.94</v>
      </c>
      <c r="D44" s="6">
        <v>-325.18394950865024</v>
      </c>
      <c r="L44">
        <v>3</v>
      </c>
      <c r="M44" s="58">
        <v>-348.46578989417645</v>
      </c>
      <c r="V44">
        <v>2.96</v>
      </c>
      <c r="W44">
        <v>-366.25510923462622</v>
      </c>
      <c r="Y44" s="3"/>
      <c r="AF44" s="6"/>
      <c r="AG44" s="71" t="s">
        <v>46</v>
      </c>
      <c r="AH44" s="72" t="s">
        <v>37</v>
      </c>
      <c r="AK44" s="3"/>
      <c r="AM44">
        <v>3.1</v>
      </c>
      <c r="AN44" s="6">
        <v>-362.46845717211102</v>
      </c>
      <c r="AO44" s="3"/>
      <c r="AP44" s="3"/>
      <c r="AV44">
        <v>2.94</v>
      </c>
      <c r="AW44" s="6">
        <v>-325.05115149562704</v>
      </c>
      <c r="BG44">
        <v>3</v>
      </c>
      <c r="BH44" s="6">
        <v>-313.68124660012262</v>
      </c>
      <c r="BI44" s="3"/>
      <c r="BJ44" s="3"/>
      <c r="BN44" s="3"/>
      <c r="BO44" s="3"/>
      <c r="BS44">
        <v>3.1</v>
      </c>
      <c r="BT44" s="6">
        <v>-291.93303624843827</v>
      </c>
      <c r="BU44" s="3"/>
      <c r="BV44" s="3"/>
      <c r="CD44">
        <v>4</v>
      </c>
      <c r="CE44" s="58">
        <v>-140.10195111158723</v>
      </c>
      <c r="CF44" s="3"/>
      <c r="CG44" s="3"/>
    </row>
    <row r="45" spans="3:85" ht="16.5" thickBot="1" x14ac:dyDescent="0.3">
      <c r="C45">
        <v>2.95</v>
      </c>
      <c r="D45" s="6">
        <v>-324.84090221287926</v>
      </c>
      <c r="L45">
        <v>3.1</v>
      </c>
      <c r="M45" s="58">
        <v>-340.52396675058236</v>
      </c>
      <c r="V45">
        <v>3.1</v>
      </c>
      <c r="W45">
        <v>-353.36390274903994</v>
      </c>
      <c r="Y45" s="3"/>
      <c r="AE45" s="1">
        <v>2.92</v>
      </c>
      <c r="AF45" s="6">
        <v>-377.89557044875352</v>
      </c>
      <c r="AG45" s="73">
        <f>AF45-AG$33</f>
        <v>-0.79557044875349447</v>
      </c>
      <c r="AH45" s="74">
        <v>-0.06</v>
      </c>
      <c r="AK45" s="3"/>
      <c r="AM45">
        <v>4</v>
      </c>
      <c r="AN45" s="6">
        <v>-148.63618518853301</v>
      </c>
      <c r="AO45" s="3"/>
      <c r="AP45" s="3"/>
      <c r="AV45">
        <v>3</v>
      </c>
      <c r="AW45" s="6">
        <v>-321.47001835952199</v>
      </c>
      <c r="AX45" s="3"/>
      <c r="AY45" s="3"/>
      <c r="BG45">
        <v>3.1</v>
      </c>
      <c r="BH45" s="6">
        <v>-304.10997366647445</v>
      </c>
      <c r="BI45" s="3"/>
      <c r="BJ45" s="3"/>
      <c r="BN45" s="3"/>
      <c r="BO45" s="3"/>
      <c r="BS45">
        <v>4</v>
      </c>
      <c r="BT45" s="6">
        <v>-139.82908314146059</v>
      </c>
      <c r="BU45" s="3"/>
      <c r="BV45" s="3"/>
      <c r="CD45">
        <v>5</v>
      </c>
      <c r="CE45" s="58">
        <v>-49.969655708048428</v>
      </c>
      <c r="CF45" s="3"/>
      <c r="CG45" s="3"/>
    </row>
    <row r="46" spans="3:85" x14ac:dyDescent="0.25">
      <c r="C46">
        <v>3</v>
      </c>
      <c r="D46" s="6">
        <v>-321.75200499794272</v>
      </c>
      <c r="L46">
        <v>4</v>
      </c>
      <c r="M46" s="58">
        <v>-141.97505052411697</v>
      </c>
      <c r="V46">
        <v>4</v>
      </c>
      <c r="W46">
        <v>-145.32739305296423</v>
      </c>
      <c r="Y46" s="3"/>
      <c r="AE46">
        <v>2.93</v>
      </c>
      <c r="AF46" s="6">
        <v>-377.73866123466854</v>
      </c>
      <c r="AG46" s="3"/>
      <c r="AH46" s="3"/>
      <c r="AM46">
        <v>5</v>
      </c>
      <c r="AN46" s="6">
        <v>-38.096073158741497</v>
      </c>
      <c r="AO46" s="3"/>
      <c r="AP46" s="3"/>
      <c r="AV46">
        <v>3.1</v>
      </c>
      <c r="AW46" s="6">
        <v>-309.66241659855183</v>
      </c>
      <c r="AX46" s="3"/>
      <c r="AY46" s="3"/>
      <c r="BG46">
        <v>4</v>
      </c>
      <c r="BH46" s="6">
        <v>-142.39062583737558</v>
      </c>
      <c r="BI46" s="3"/>
      <c r="BJ46" s="3"/>
      <c r="BN46" s="3"/>
      <c r="BO46" s="3"/>
      <c r="BS46">
        <v>5</v>
      </c>
      <c r="BT46" s="6">
        <v>-47.748822803575365</v>
      </c>
      <c r="BU46" s="3"/>
      <c r="BV46" s="3"/>
      <c r="CE46" s="6"/>
      <c r="CF46" s="3"/>
      <c r="CG46" s="3"/>
    </row>
    <row r="47" spans="3:85" x14ac:dyDescent="0.25">
      <c r="C47">
        <v>3.1</v>
      </c>
      <c r="D47" s="6">
        <v>-310.20489173798131</v>
      </c>
      <c r="L47">
        <v>5</v>
      </c>
      <c r="M47" s="58">
        <v>-32.79018209417486</v>
      </c>
      <c r="V47">
        <v>5</v>
      </c>
      <c r="W47">
        <v>-35.053078235518264</v>
      </c>
      <c r="Y47" s="3"/>
      <c r="AE47" s="70">
        <v>2.94</v>
      </c>
      <c r="AF47" s="6">
        <v>-377.48362226214078</v>
      </c>
      <c r="AG47" s="3"/>
      <c r="AH47" s="3"/>
      <c r="AM47" s="70"/>
      <c r="AN47" s="58"/>
      <c r="AO47" s="3"/>
      <c r="AP47" s="3"/>
      <c r="AV47">
        <v>4</v>
      </c>
      <c r="AW47" s="6">
        <v>-144.32727894619151</v>
      </c>
      <c r="AX47" s="3"/>
      <c r="AY47" s="3"/>
      <c r="BG47">
        <v>5</v>
      </c>
      <c r="BH47" s="6">
        <v>-49.288495556257544</v>
      </c>
      <c r="BI47" s="3"/>
      <c r="BJ47" s="3"/>
      <c r="BN47" s="3"/>
      <c r="BO47" s="3"/>
      <c r="BT47" s="6"/>
      <c r="BU47" s="3"/>
      <c r="BV47" s="3"/>
      <c r="CE47" s="6"/>
      <c r="CF47" s="3"/>
      <c r="CG47" s="3"/>
    </row>
    <row r="48" spans="3:85" x14ac:dyDescent="0.25">
      <c r="C48">
        <v>4</v>
      </c>
      <c r="D48" s="6">
        <v>-145.3541410680125</v>
      </c>
      <c r="M48" s="58"/>
      <c r="W48" s="6"/>
      <c r="AE48" s="70">
        <v>3</v>
      </c>
      <c r="AF48" s="6">
        <v>-373.63117899677769</v>
      </c>
      <c r="AH48" s="3"/>
      <c r="AM48" s="70"/>
      <c r="AN48" s="58"/>
      <c r="AP48" s="3"/>
      <c r="AV48">
        <v>5</v>
      </c>
      <c r="AW48" s="6">
        <v>-52.170721721649301</v>
      </c>
      <c r="AY48" s="3"/>
      <c r="BG48" s="70"/>
      <c r="BH48" s="58"/>
      <c r="BJ48" s="3"/>
      <c r="BN48" s="3"/>
      <c r="BO48" s="3"/>
      <c r="BS48" s="70"/>
      <c r="BT48" s="58"/>
      <c r="BV48" s="3"/>
      <c r="CD48" s="70"/>
      <c r="CE48" s="58"/>
      <c r="CG48" s="3"/>
    </row>
    <row r="49" spans="3:85" x14ac:dyDescent="0.25">
      <c r="C49">
        <v>5</v>
      </c>
      <c r="D49" s="6">
        <v>-52.061672610886909</v>
      </c>
      <c r="M49" s="58"/>
      <c r="W49" s="6"/>
      <c r="AE49" s="70">
        <v>3.1</v>
      </c>
      <c r="AF49" s="6">
        <v>-360.16665182904728</v>
      </c>
      <c r="AH49" s="3"/>
      <c r="AM49" s="70"/>
      <c r="AN49" s="6"/>
      <c r="AP49" s="3"/>
      <c r="AV49" s="70"/>
      <c r="AW49" s="6"/>
      <c r="AY49" s="3"/>
      <c r="BG49" s="70"/>
      <c r="BH49" s="6"/>
      <c r="BJ49" s="3"/>
      <c r="BS49" s="70"/>
      <c r="BT49" s="6"/>
      <c r="BV49" s="3"/>
      <c r="CD49" s="70"/>
      <c r="CE49" s="6"/>
      <c r="CG49" s="3"/>
    </row>
    <row r="50" spans="3:85" x14ac:dyDescent="0.25">
      <c r="D50" s="6"/>
      <c r="M50" s="58"/>
      <c r="W50" s="6"/>
      <c r="AE50" s="70">
        <v>4</v>
      </c>
      <c r="AF50" s="6">
        <v>-147.03821347865681</v>
      </c>
      <c r="AH50" s="3"/>
      <c r="AM50" s="70"/>
      <c r="AN50" s="6"/>
      <c r="AP50" s="3"/>
      <c r="AV50" s="70"/>
      <c r="AW50" s="6"/>
      <c r="AY50" s="3"/>
      <c r="BG50" s="70"/>
      <c r="BH50" s="6"/>
      <c r="BJ50" s="3"/>
      <c r="BS50" s="70"/>
      <c r="BT50" s="6"/>
      <c r="BV50" s="3"/>
      <c r="CD50" s="70"/>
      <c r="CE50" s="6"/>
      <c r="CG50" s="3"/>
    </row>
    <row r="51" spans="3:85" x14ac:dyDescent="0.25">
      <c r="D51" s="6"/>
      <c r="M51" s="58"/>
      <c r="W51" s="6"/>
      <c r="AA51">
        <v>2.9350000000000001</v>
      </c>
      <c r="AB51" s="3">
        <v>-206.54671771336001</v>
      </c>
      <c r="AE51" s="70">
        <v>5</v>
      </c>
      <c r="AF51" s="6">
        <v>-37.240976525670021</v>
      </c>
      <c r="AH51" s="3"/>
      <c r="AM51" s="70"/>
      <c r="AN51" s="6"/>
      <c r="AP51" s="3"/>
      <c r="AV51" s="70"/>
      <c r="AW51" s="6"/>
      <c r="AY51" s="3"/>
      <c r="BG51" s="70"/>
      <c r="BH51" s="6"/>
      <c r="BJ51" s="3"/>
      <c r="BS51" s="70"/>
      <c r="BT51" s="6"/>
      <c r="BV51" s="3"/>
      <c r="CD51" s="70"/>
      <c r="CE51" s="6"/>
      <c r="CG51" s="3"/>
    </row>
    <row r="52" spans="3:85" x14ac:dyDescent="0.25">
      <c r="D52" s="6"/>
      <c r="M52" s="58"/>
      <c r="W52" s="6"/>
      <c r="AF52" s="6"/>
    </row>
    <row r="53" spans="3:85" x14ac:dyDescent="0.25">
      <c r="C53">
        <v>10</v>
      </c>
      <c r="D53" s="6">
        <v>-1.0625066679899027</v>
      </c>
      <c r="L53">
        <v>10</v>
      </c>
      <c r="M53" s="58">
        <v>-0.8527204333112387</v>
      </c>
      <c r="V53">
        <v>10</v>
      </c>
      <c r="W53" s="6">
        <v>-0.93434509499776763</v>
      </c>
      <c r="AE53">
        <v>10</v>
      </c>
      <c r="AF53" s="6">
        <v>-1.0145243506919641</v>
      </c>
      <c r="AM53">
        <v>10</v>
      </c>
      <c r="AN53" s="6">
        <v>-1.0750682569662136</v>
      </c>
      <c r="AV53">
        <v>10</v>
      </c>
      <c r="AW53" s="6">
        <v>-1.0807441358027803</v>
      </c>
      <c r="BG53">
        <v>10</v>
      </c>
      <c r="BH53" s="6">
        <v>-0.96399030213141645</v>
      </c>
      <c r="BS53">
        <v>10</v>
      </c>
      <c r="BT53" s="6">
        <v>-0.85993336995718961</v>
      </c>
      <c r="CD53">
        <v>10</v>
      </c>
      <c r="CE53" s="58">
        <v>-0.96234553262259426</v>
      </c>
    </row>
    <row r="57" spans="3:85" x14ac:dyDescent="0.25">
      <c r="D57" s="75"/>
    </row>
  </sheetData>
  <sortState xmlns:xlrd2="http://schemas.microsoft.com/office/spreadsheetml/2017/richdata2" ref="BB37:BC43">
    <sortCondition ref="BB37:BB43"/>
  </sortState>
  <hyperlinks>
    <hyperlink ref="O40" r:id="rId1" xr:uid="{5A334FD0-F489-0945-ADC1-3181D2911730}"/>
    <hyperlink ref="F40" r:id="rId2" xr:uid="{10DAC540-5721-9347-8167-E16EF6B01A80}"/>
    <hyperlink ref="Y41" r:id="rId3" xr:uid="{B93F9964-9895-324E-A08D-22D3929779B7}"/>
    <hyperlink ref="AH44" r:id="rId4" xr:uid="{4C93D2A0-BC57-4745-918E-017A8C758BD8}"/>
    <hyperlink ref="BJ40" r:id="rId5" xr:uid="{018317D9-C9AC-8D41-AF44-DE5F6EB15526}"/>
    <hyperlink ref="AP38" r:id="rId6" xr:uid="{813CEDB2-32BA-F24B-9F6F-AEDF71D9F58A}"/>
    <hyperlink ref="CG37" r:id="rId7" xr:uid="{8443610A-5CE7-F744-8F9D-28D7262E05C0}"/>
  </hyperlinks>
  <pageMargins left="0.7" right="0.7" top="0.75" bottom="0.75" header="0.3" footer="0.3"/>
  <drawing r:id="rId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He, HeHe, Circumcoronene</vt:lpstr>
      <vt:lpstr>He+CircC Z + W + A + X + Y</vt:lpstr>
      <vt:lpstr>Z-A-W  A-M</vt:lpstr>
      <vt:lpstr>He+He+Circ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Carlos</dc:creator>
  <cp:lastModifiedBy>Microsoft</cp:lastModifiedBy>
  <dcterms:created xsi:type="dcterms:W3CDTF">2020-06-18T03:45:51Z</dcterms:created>
  <dcterms:modified xsi:type="dcterms:W3CDTF">2020-12-02T22:58:27Z</dcterms:modified>
</cp:coreProperties>
</file>